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7.xml" ContentType="application/vnd.openxmlformats-officedocument.drawing+xml"/>
  <Override PartName="/xl/charts/chart12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4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5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6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win\Desktop\"/>
    </mc:Choice>
  </mc:AlternateContent>
  <xr:revisionPtr revIDLastSave="0" documentId="13_ncr:1_{8216C2BD-A0D8-4321-A836-CC894A8C9132}" xr6:coauthVersionLast="45" xr6:coauthVersionMax="45" xr10:uidLastSave="{00000000-0000-0000-0000-000000000000}"/>
  <bookViews>
    <workbookView xWindow="-120" yWindow="-120" windowWidth="29040" windowHeight="15840" firstSheet="8" activeTab="15" xr2:uid="{00000000-000D-0000-FFFF-FFFF00000000}"/>
  </bookViews>
  <sheets>
    <sheet name="List" sheetId="2" r:id="rId1"/>
    <sheet name="Day 7" sheetId="3" r:id="rId2"/>
    <sheet name="Day 14" sheetId="4" r:id="rId3"/>
    <sheet name="Day 21" sheetId="5" r:id="rId4"/>
    <sheet name="Day 28" sheetId="6" r:id="rId5"/>
    <sheet name="Day 35" sheetId="7" r:id="rId6"/>
    <sheet name="Day 42" sheetId="8" r:id="rId7"/>
    <sheet name="pre-bleed ELISA" sheetId="9" r:id="rId8"/>
    <sheet name="Day 7 ELISA" sheetId="10" r:id="rId9"/>
    <sheet name="Day 14 ELISA " sheetId="11" r:id="rId10"/>
    <sheet name="Day 21 ELISA" sheetId="12" r:id="rId11"/>
    <sheet name="Day 28 ELISA" sheetId="13" r:id="rId12"/>
    <sheet name="Day 35 ELISA" sheetId="14" r:id="rId13"/>
    <sheet name="Day 42 ELISA " sheetId="15" r:id="rId14"/>
    <sheet name="Sheet1" sheetId="1" r:id="rId15"/>
    <sheet name="stats" sheetId="16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P33" i="10" l="1"/>
  <c r="AN33" i="10"/>
  <c r="AJ33" i="10"/>
  <c r="AF33" i="10"/>
  <c r="AP41" i="10" l="1"/>
  <c r="AH39" i="10"/>
  <c r="AP37" i="10"/>
  <c r="AH35" i="10"/>
  <c r="AM28" i="10"/>
  <c r="AI27" i="10"/>
  <c r="AQ25" i="10"/>
  <c r="AM24" i="10"/>
  <c r="AI23" i="10"/>
  <c r="AQ21" i="10"/>
  <c r="AM20" i="10"/>
  <c r="AI19" i="10"/>
  <c r="AQ17" i="10"/>
  <c r="AM16" i="10"/>
  <c r="AI15" i="10"/>
  <c r="AB14" i="10"/>
  <c r="AA14" i="10"/>
  <c r="Z14" i="10"/>
  <c r="Y14" i="10"/>
  <c r="X14" i="10"/>
  <c r="W14" i="10"/>
  <c r="V14" i="10"/>
  <c r="U14" i="10"/>
  <c r="T14" i="10"/>
  <c r="S14" i="10"/>
  <c r="R14" i="10"/>
  <c r="Q14" i="10"/>
  <c r="AQ13" i="10"/>
  <c r="AI13" i="10"/>
  <c r="AB13" i="10"/>
  <c r="AA13" i="10"/>
  <c r="Z13" i="10"/>
  <c r="Y13" i="10"/>
  <c r="X13" i="10"/>
  <c r="W13" i="10"/>
  <c r="V13" i="10"/>
  <c r="U13" i="10"/>
  <c r="T13" i="10"/>
  <c r="S13" i="10"/>
  <c r="R13" i="10"/>
  <c r="Q13" i="10"/>
  <c r="AH41" i="10" s="1"/>
  <c r="AM12" i="10"/>
  <c r="AB12" i="10"/>
  <c r="AA12" i="10"/>
  <c r="Z12" i="10"/>
  <c r="Y12" i="10"/>
  <c r="X12" i="10"/>
  <c r="W12" i="10"/>
  <c r="V12" i="10"/>
  <c r="U12" i="10"/>
  <c r="T12" i="10"/>
  <c r="S12" i="10"/>
  <c r="R12" i="10"/>
  <c r="Q12" i="10"/>
  <c r="AQ11" i="10"/>
  <c r="AI11" i="10"/>
  <c r="AB11" i="10"/>
  <c r="AA11" i="10"/>
  <c r="Z11" i="10"/>
  <c r="Y11" i="10"/>
  <c r="X11" i="10"/>
  <c r="W11" i="10"/>
  <c r="V11" i="10"/>
  <c r="U11" i="10"/>
  <c r="T11" i="10"/>
  <c r="S11" i="10"/>
  <c r="R11" i="10"/>
  <c r="Q11" i="10"/>
  <c r="AP39" i="10" s="1"/>
  <c r="AM10" i="10"/>
  <c r="AI10" i="10"/>
  <c r="AB10" i="10"/>
  <c r="AA10" i="10"/>
  <c r="Z10" i="10"/>
  <c r="Y10" i="10"/>
  <c r="X10" i="10"/>
  <c r="W10" i="10"/>
  <c r="V10" i="10"/>
  <c r="U10" i="10"/>
  <c r="T10" i="10"/>
  <c r="S10" i="10"/>
  <c r="R10" i="10"/>
  <c r="Q10" i="10"/>
  <c r="AQ9" i="10"/>
  <c r="AM9" i="10"/>
  <c r="AI9" i="10"/>
  <c r="AB9" i="10"/>
  <c r="AA9" i="10"/>
  <c r="Z9" i="10"/>
  <c r="Y9" i="10"/>
  <c r="X9" i="10"/>
  <c r="W9" i="10"/>
  <c r="V9" i="10"/>
  <c r="U9" i="10"/>
  <c r="T9" i="10"/>
  <c r="S9" i="10"/>
  <c r="R9" i="10"/>
  <c r="Q9" i="10"/>
  <c r="AQ8" i="10"/>
  <c r="AM8" i="10"/>
  <c r="AI8" i="10"/>
  <c r="AB8" i="10"/>
  <c r="AA8" i="10"/>
  <c r="Z8" i="10"/>
  <c r="Y8" i="10"/>
  <c r="X8" i="10"/>
  <c r="W8" i="10"/>
  <c r="V8" i="10"/>
  <c r="U8" i="10"/>
  <c r="T8" i="10"/>
  <c r="S8" i="10"/>
  <c r="R8" i="10"/>
  <c r="Q8" i="10"/>
  <c r="AQ7" i="10"/>
  <c r="AM7" i="10"/>
  <c r="AI7" i="10"/>
  <c r="AB7" i="10"/>
  <c r="AA7" i="10"/>
  <c r="Z7" i="10"/>
  <c r="Y7" i="10"/>
  <c r="X7" i="10"/>
  <c r="W7" i="10"/>
  <c r="V7" i="10"/>
  <c r="U7" i="10"/>
  <c r="T7" i="10"/>
  <c r="S7" i="10"/>
  <c r="R7" i="10"/>
  <c r="Q7" i="10"/>
  <c r="AQ6" i="10"/>
  <c r="AM6" i="10"/>
  <c r="AI6" i="10"/>
  <c r="AB6" i="10"/>
  <c r="AA6" i="10"/>
  <c r="Z6" i="10"/>
  <c r="Y6" i="10"/>
  <c r="X6" i="10"/>
  <c r="W6" i="10"/>
  <c r="V6" i="10"/>
  <c r="U6" i="10"/>
  <c r="T6" i="10"/>
  <c r="S6" i="10"/>
  <c r="R6" i="10"/>
  <c r="Q6" i="10"/>
  <c r="AQ5" i="10"/>
  <c r="AM5" i="10"/>
  <c r="AI5" i="10"/>
  <c r="AB5" i="10"/>
  <c r="AA5" i="10"/>
  <c r="Z5" i="10"/>
  <c r="Y5" i="10"/>
  <c r="X5" i="10"/>
  <c r="W5" i="10"/>
  <c r="V5" i="10"/>
  <c r="U5" i="10"/>
  <c r="T5" i="10"/>
  <c r="S5" i="10"/>
  <c r="R5" i="10"/>
  <c r="AP4" i="10" s="1"/>
  <c r="Q5" i="10"/>
  <c r="AQ4" i="10"/>
  <c r="AO4" i="10"/>
  <c r="AM4" i="10"/>
  <c r="AK4" i="10"/>
  <c r="AI4" i="10"/>
  <c r="AG4" i="10"/>
  <c r="R4" i="10"/>
  <c r="S4" i="10" s="1"/>
  <c r="T4" i="10" s="1"/>
  <c r="U4" i="10" s="1"/>
  <c r="V4" i="10" s="1"/>
  <c r="W4" i="10" s="1"/>
  <c r="X4" i="10" s="1"/>
  <c r="Y4" i="10" s="1"/>
  <c r="Z4" i="10" s="1"/>
  <c r="AA4" i="10" s="1"/>
  <c r="AB4" i="10" s="1"/>
  <c r="AF4" i="13"/>
  <c r="AP41" i="15"/>
  <c r="AO41" i="15"/>
  <c r="AN41" i="15"/>
  <c r="AM41" i="15"/>
  <c r="AL41" i="15"/>
  <c r="AK41" i="15"/>
  <c r="AJ41" i="15"/>
  <c r="AI41" i="15"/>
  <c r="AH41" i="15"/>
  <c r="AG41" i="15"/>
  <c r="AF41" i="15"/>
  <c r="AE41" i="15"/>
  <c r="AP39" i="15"/>
  <c r="AO39" i="15"/>
  <c r="AN39" i="15"/>
  <c r="AM39" i="15"/>
  <c r="AL39" i="15"/>
  <c r="AK39" i="15"/>
  <c r="AJ39" i="15"/>
  <c r="AI39" i="15"/>
  <c r="AH39" i="15"/>
  <c r="AG39" i="15"/>
  <c r="AF39" i="15"/>
  <c r="AE39" i="15"/>
  <c r="AP37" i="15"/>
  <c r="AO37" i="15"/>
  <c r="AN37" i="15"/>
  <c r="AM37" i="15"/>
  <c r="AL37" i="15"/>
  <c r="AK37" i="15"/>
  <c r="AJ37" i="15"/>
  <c r="AI37" i="15"/>
  <c r="AH37" i="15"/>
  <c r="AG37" i="15"/>
  <c r="AF37" i="15"/>
  <c r="AE37" i="15"/>
  <c r="AP35" i="15"/>
  <c r="AO35" i="15"/>
  <c r="AN35" i="15"/>
  <c r="AM35" i="15"/>
  <c r="AL35" i="15"/>
  <c r="AK35" i="15"/>
  <c r="AJ35" i="15"/>
  <c r="AI35" i="15"/>
  <c r="AH35" i="15"/>
  <c r="AG35" i="15"/>
  <c r="AF35" i="15"/>
  <c r="AE35" i="15"/>
  <c r="AP33" i="15"/>
  <c r="AO33" i="15"/>
  <c r="AN33" i="15"/>
  <c r="AM33" i="15"/>
  <c r="AL33" i="15"/>
  <c r="AK33" i="15"/>
  <c r="AJ33" i="15"/>
  <c r="AI33" i="15"/>
  <c r="AH33" i="15"/>
  <c r="AG33" i="15"/>
  <c r="AF33" i="15"/>
  <c r="AE33" i="15"/>
  <c r="AQ28" i="15"/>
  <c r="AP28" i="15"/>
  <c r="AO28" i="15"/>
  <c r="AN28" i="15"/>
  <c r="AM28" i="15"/>
  <c r="AL28" i="15"/>
  <c r="AK28" i="15"/>
  <c r="AJ28" i="15"/>
  <c r="AI28" i="15"/>
  <c r="AH28" i="15"/>
  <c r="AG28" i="15"/>
  <c r="AF28" i="15"/>
  <c r="AQ27" i="15"/>
  <c r="AP27" i="15"/>
  <c r="AO27" i="15"/>
  <c r="AN27" i="15"/>
  <c r="AM27" i="15"/>
  <c r="AL27" i="15"/>
  <c r="AK27" i="15"/>
  <c r="AJ27" i="15"/>
  <c r="AI27" i="15"/>
  <c r="AH27" i="15"/>
  <c r="AG27" i="15"/>
  <c r="AF27" i="15"/>
  <c r="AQ26" i="15"/>
  <c r="AP26" i="15"/>
  <c r="AO26" i="15"/>
  <c r="AN26" i="15"/>
  <c r="AM26" i="15"/>
  <c r="AL26" i="15"/>
  <c r="AK26" i="15"/>
  <c r="AJ26" i="15"/>
  <c r="AI26" i="15"/>
  <c r="AH26" i="15"/>
  <c r="AG26" i="15"/>
  <c r="AF26" i="15"/>
  <c r="AQ25" i="15"/>
  <c r="AP25" i="15"/>
  <c r="AO25" i="15"/>
  <c r="AN25" i="15"/>
  <c r="AM25" i="15"/>
  <c r="AL25" i="15"/>
  <c r="AK25" i="15"/>
  <c r="AJ25" i="15"/>
  <c r="AI25" i="15"/>
  <c r="AH25" i="15"/>
  <c r="AG25" i="15"/>
  <c r="AF25" i="15"/>
  <c r="AQ24" i="15"/>
  <c r="AP42" i="15" s="1"/>
  <c r="AP24" i="15"/>
  <c r="AO42" i="15" s="1"/>
  <c r="AO24" i="15"/>
  <c r="AN42" i="15" s="1"/>
  <c r="AN24" i="15"/>
  <c r="AM42" i="15" s="1"/>
  <c r="AM24" i="15"/>
  <c r="AL42" i="15" s="1"/>
  <c r="AL24" i="15"/>
  <c r="AK42" i="15" s="1"/>
  <c r="AK24" i="15"/>
  <c r="AJ42" i="15" s="1"/>
  <c r="AJ24" i="15"/>
  <c r="AI42" i="15" s="1"/>
  <c r="AI24" i="15"/>
  <c r="AH42" i="15" s="1"/>
  <c r="AH24" i="15"/>
  <c r="AG42" i="15" s="1"/>
  <c r="AG24" i="15"/>
  <c r="AF42" i="15" s="1"/>
  <c r="AF24" i="15"/>
  <c r="AE42" i="15" s="1"/>
  <c r="AQ23" i="15"/>
  <c r="AP23" i="15"/>
  <c r="AO23" i="15"/>
  <c r="AN23" i="15"/>
  <c r="AM23" i="15"/>
  <c r="AL23" i="15"/>
  <c r="AK23" i="15"/>
  <c r="AJ23" i="15"/>
  <c r="AI23" i="15"/>
  <c r="AH23" i="15"/>
  <c r="AG23" i="15"/>
  <c r="AF23" i="15"/>
  <c r="AQ22" i="15"/>
  <c r="AP22" i="15"/>
  <c r="AO22" i="15"/>
  <c r="AN22" i="15"/>
  <c r="AM22" i="15"/>
  <c r="AL22" i="15"/>
  <c r="AK22" i="15"/>
  <c r="AJ22" i="15"/>
  <c r="AI22" i="15"/>
  <c r="AH22" i="15"/>
  <c r="AG22" i="15"/>
  <c r="AF22" i="15"/>
  <c r="AQ21" i="15"/>
  <c r="AP21" i="15"/>
  <c r="AO21" i="15"/>
  <c r="AN21" i="15"/>
  <c r="AM21" i="15"/>
  <c r="AL21" i="15"/>
  <c r="AK21" i="15"/>
  <c r="AJ21" i="15"/>
  <c r="AI21" i="15"/>
  <c r="AH21" i="15"/>
  <c r="AG21" i="15"/>
  <c r="AF21" i="15"/>
  <c r="AQ20" i="15"/>
  <c r="AP20" i="15"/>
  <c r="AO20" i="15"/>
  <c r="AN20" i="15"/>
  <c r="AM20" i="15"/>
  <c r="AL20" i="15"/>
  <c r="AK20" i="15"/>
  <c r="AJ20" i="15"/>
  <c r="AI20" i="15"/>
  <c r="AH20" i="15"/>
  <c r="AG20" i="15"/>
  <c r="AF20" i="15"/>
  <c r="AQ19" i="15"/>
  <c r="AP40" i="15" s="1"/>
  <c r="AP19" i="15"/>
  <c r="AO40" i="15" s="1"/>
  <c r="AO19" i="15"/>
  <c r="AN40" i="15" s="1"/>
  <c r="AN19" i="15"/>
  <c r="AM40" i="15" s="1"/>
  <c r="AM19" i="15"/>
  <c r="AL19" i="15"/>
  <c r="AK40" i="15" s="1"/>
  <c r="AK19" i="15"/>
  <c r="AJ40" i="15" s="1"/>
  <c r="AJ19" i="15"/>
  <c r="AI40" i="15" s="1"/>
  <c r="AI19" i="15"/>
  <c r="AH40" i="15" s="1"/>
  <c r="AH19" i="15"/>
  <c r="AG40" i="15" s="1"/>
  <c r="AG19" i="15"/>
  <c r="AF40" i="15" s="1"/>
  <c r="AF19" i="15"/>
  <c r="AE40" i="15" s="1"/>
  <c r="AQ18" i="15"/>
  <c r="AP18" i="15"/>
  <c r="AO18" i="15"/>
  <c r="AN18" i="15"/>
  <c r="AM18" i="15"/>
  <c r="AL18" i="15"/>
  <c r="AK18" i="15"/>
  <c r="AJ18" i="15"/>
  <c r="AI18" i="15"/>
  <c r="AH18" i="15"/>
  <c r="AG18" i="15"/>
  <c r="AF18" i="15"/>
  <c r="AQ17" i="15"/>
  <c r="AP17" i="15"/>
  <c r="AO17" i="15"/>
  <c r="AN17" i="15"/>
  <c r="AM17" i="15"/>
  <c r="AL17" i="15"/>
  <c r="AK17" i="15"/>
  <c r="AJ17" i="15"/>
  <c r="AI17" i="15"/>
  <c r="AH17" i="15"/>
  <c r="AG17" i="15"/>
  <c r="AF17" i="15"/>
  <c r="AQ16" i="15"/>
  <c r="AP16" i="15"/>
  <c r="AO16" i="15"/>
  <c r="AN16" i="15"/>
  <c r="AM16" i="15"/>
  <c r="AL16" i="15"/>
  <c r="AK16" i="15"/>
  <c r="AJ16" i="15"/>
  <c r="AI16" i="15"/>
  <c r="AH16" i="15"/>
  <c r="AG16" i="15"/>
  <c r="AF16" i="15"/>
  <c r="AQ14" i="15"/>
  <c r="AP38" i="15" s="1"/>
  <c r="AP14" i="15"/>
  <c r="AO38" i="15" s="1"/>
  <c r="AO14" i="15"/>
  <c r="AN38" i="15" s="1"/>
  <c r="AN14" i="15"/>
  <c r="AM38" i="15" s="1"/>
  <c r="AM14" i="15"/>
  <c r="AL38" i="15" s="1"/>
  <c r="AL14" i="15"/>
  <c r="AK38" i="15" s="1"/>
  <c r="AK14" i="15"/>
  <c r="AJ38" i="15" s="1"/>
  <c r="AJ14" i="15"/>
  <c r="AI38" i="15" s="1"/>
  <c r="AI14" i="15"/>
  <c r="AH38" i="15" s="1"/>
  <c r="AH14" i="15"/>
  <c r="AG38" i="15" s="1"/>
  <c r="AG14" i="15"/>
  <c r="AF38" i="15" s="1"/>
  <c r="AF14" i="15"/>
  <c r="AE38" i="15" s="1"/>
  <c r="AQ13" i="15"/>
  <c r="AP13" i="15"/>
  <c r="AO13" i="15"/>
  <c r="AN13" i="15"/>
  <c r="AM13" i="15"/>
  <c r="AL13" i="15"/>
  <c r="AK13" i="15"/>
  <c r="AJ13" i="15"/>
  <c r="AI13" i="15"/>
  <c r="AH13" i="15"/>
  <c r="AG13" i="15"/>
  <c r="AF13" i="15"/>
  <c r="AQ11" i="15"/>
  <c r="AP11" i="15"/>
  <c r="AO11" i="15"/>
  <c r="AN11" i="15"/>
  <c r="AM11" i="15"/>
  <c r="AL11" i="15"/>
  <c r="AK11" i="15"/>
  <c r="AJ11" i="15"/>
  <c r="AI11" i="15"/>
  <c r="AH11" i="15"/>
  <c r="AG11" i="15"/>
  <c r="AF11" i="15"/>
  <c r="AQ10" i="15"/>
  <c r="AP10" i="15"/>
  <c r="AO10" i="15"/>
  <c r="AN10" i="15"/>
  <c r="AM10" i="15"/>
  <c r="AL10" i="15"/>
  <c r="AK10" i="15"/>
  <c r="AJ10" i="15"/>
  <c r="AI10" i="15"/>
  <c r="AH10" i="15"/>
  <c r="AG10" i="15"/>
  <c r="AF10" i="15"/>
  <c r="AQ9" i="15"/>
  <c r="AP36" i="15" s="1"/>
  <c r="AP9" i="15"/>
  <c r="AO36" i="15" s="1"/>
  <c r="AO9" i="15"/>
  <c r="AN36" i="15" s="1"/>
  <c r="AN9" i="15"/>
  <c r="AM36" i="15" s="1"/>
  <c r="AM9" i="15"/>
  <c r="AL36" i="15" s="1"/>
  <c r="AL9" i="15"/>
  <c r="AK36" i="15" s="1"/>
  <c r="AK9" i="15"/>
  <c r="AJ36" i="15" s="1"/>
  <c r="AJ9" i="15"/>
  <c r="AI36" i="15" s="1"/>
  <c r="AI9" i="15"/>
  <c r="AH36" i="15" s="1"/>
  <c r="AH9" i="15"/>
  <c r="AG36" i="15" s="1"/>
  <c r="AG9" i="15"/>
  <c r="AF36" i="15" s="1"/>
  <c r="AF9" i="15"/>
  <c r="AE36" i="15" s="1"/>
  <c r="AQ8" i="15"/>
  <c r="AP8" i="15"/>
  <c r="AO8" i="15"/>
  <c r="AN8" i="15"/>
  <c r="AM8" i="15"/>
  <c r="AL8" i="15"/>
  <c r="AK8" i="15"/>
  <c r="AJ8" i="15"/>
  <c r="AI8" i="15"/>
  <c r="AH8" i="15"/>
  <c r="AG8" i="15"/>
  <c r="AF8" i="15"/>
  <c r="AQ7" i="15"/>
  <c r="AP7" i="15"/>
  <c r="AO7" i="15"/>
  <c r="AN7" i="15"/>
  <c r="AM7" i="15"/>
  <c r="AL7" i="15"/>
  <c r="AK7" i="15"/>
  <c r="AJ7" i="15"/>
  <c r="AI7" i="15"/>
  <c r="AH7" i="15"/>
  <c r="AG7" i="15"/>
  <c r="AF7" i="15"/>
  <c r="AQ6" i="15"/>
  <c r="AP6" i="15"/>
  <c r="AO6" i="15"/>
  <c r="AN6" i="15"/>
  <c r="AM6" i="15"/>
  <c r="AL6" i="15"/>
  <c r="AK6" i="15"/>
  <c r="AJ6" i="15"/>
  <c r="AI6" i="15"/>
  <c r="AH6" i="15"/>
  <c r="AG6" i="15"/>
  <c r="AF6" i="15"/>
  <c r="AQ5" i="15"/>
  <c r="AP5" i="15"/>
  <c r="AO5" i="15"/>
  <c r="AN5" i="15"/>
  <c r="AM5" i="15"/>
  <c r="AL5" i="15"/>
  <c r="AK5" i="15"/>
  <c r="AJ5" i="15"/>
  <c r="AI5" i="15"/>
  <c r="AH5" i="15"/>
  <c r="AG5" i="15"/>
  <c r="AF5" i="15"/>
  <c r="AQ4" i="15"/>
  <c r="AP34" i="15" s="1"/>
  <c r="AP4" i="15"/>
  <c r="AO34" i="15" s="1"/>
  <c r="AO4" i="15"/>
  <c r="AN34" i="15" s="1"/>
  <c r="AN4" i="15"/>
  <c r="AM34" i="15" s="1"/>
  <c r="AM4" i="15"/>
  <c r="AL34" i="15" s="1"/>
  <c r="AL4" i="15"/>
  <c r="AK34" i="15" s="1"/>
  <c r="AK4" i="15"/>
  <c r="AJ34" i="15" s="1"/>
  <c r="AJ4" i="15"/>
  <c r="AI34" i="15" s="1"/>
  <c r="AI4" i="15"/>
  <c r="AH34" i="15" s="1"/>
  <c r="AH4" i="15"/>
  <c r="AG34" i="15" s="1"/>
  <c r="AG4" i="15"/>
  <c r="AF34" i="15" s="1"/>
  <c r="AF4" i="15"/>
  <c r="AE34" i="15" s="1"/>
  <c r="AP41" i="14"/>
  <c r="AO41" i="14"/>
  <c r="AN41" i="14"/>
  <c r="AM41" i="14"/>
  <c r="AL41" i="14"/>
  <c r="AK41" i="14"/>
  <c r="AJ41" i="14"/>
  <c r="AI41" i="14"/>
  <c r="AH41" i="14"/>
  <c r="AG41" i="14"/>
  <c r="AF41" i="14"/>
  <c r="AE41" i="14"/>
  <c r="AP39" i="14"/>
  <c r="AO39" i="14"/>
  <c r="AN39" i="14"/>
  <c r="AM39" i="14"/>
  <c r="AL39" i="14"/>
  <c r="AK39" i="14"/>
  <c r="AJ39" i="14"/>
  <c r="AI39" i="14"/>
  <c r="AH39" i="14"/>
  <c r="AG39" i="14"/>
  <c r="AF39" i="14"/>
  <c r="AE39" i="14"/>
  <c r="AP37" i="14"/>
  <c r="AO37" i="14"/>
  <c r="AN37" i="14"/>
  <c r="AM37" i="14"/>
  <c r="AL37" i="14"/>
  <c r="AK37" i="14"/>
  <c r="AJ37" i="14"/>
  <c r="AI37" i="14"/>
  <c r="AH37" i="14"/>
  <c r="AG37" i="14"/>
  <c r="AF37" i="14"/>
  <c r="AE37" i="14"/>
  <c r="AP35" i="14"/>
  <c r="AO35" i="14"/>
  <c r="AN35" i="14"/>
  <c r="AM35" i="14"/>
  <c r="AL35" i="14"/>
  <c r="AK35" i="14"/>
  <c r="AJ35" i="14"/>
  <c r="AI35" i="14"/>
  <c r="AH35" i="14"/>
  <c r="AG35" i="14"/>
  <c r="AF35" i="14"/>
  <c r="AE35" i="14"/>
  <c r="AP33" i="14"/>
  <c r="AO33" i="14"/>
  <c r="AN33" i="14"/>
  <c r="AM33" i="14"/>
  <c r="AL33" i="14"/>
  <c r="AK33" i="14"/>
  <c r="AJ33" i="14"/>
  <c r="AI33" i="14"/>
  <c r="AH33" i="14"/>
  <c r="AG33" i="14"/>
  <c r="AF33" i="14"/>
  <c r="AE33" i="14"/>
  <c r="AQ28" i="14"/>
  <c r="AP28" i="14"/>
  <c r="AO28" i="14"/>
  <c r="AN28" i="14"/>
  <c r="AM28" i="14"/>
  <c r="AL28" i="14"/>
  <c r="AK28" i="14"/>
  <c r="AJ28" i="14"/>
  <c r="AI28" i="14"/>
  <c r="AH28" i="14"/>
  <c r="AG28" i="14"/>
  <c r="AF28" i="14"/>
  <c r="AQ27" i="14"/>
  <c r="AP27" i="14"/>
  <c r="AO27" i="14"/>
  <c r="AN27" i="14"/>
  <c r="AM27" i="14"/>
  <c r="AL27" i="14"/>
  <c r="AK27" i="14"/>
  <c r="AJ27" i="14"/>
  <c r="AI27" i="14"/>
  <c r="AH27" i="14"/>
  <c r="AG27" i="14"/>
  <c r="AF27" i="14"/>
  <c r="AQ26" i="14"/>
  <c r="AP26" i="14"/>
  <c r="AO26" i="14"/>
  <c r="AN26" i="14"/>
  <c r="AM26" i="14"/>
  <c r="AL26" i="14"/>
  <c r="AK26" i="14"/>
  <c r="AJ26" i="14"/>
  <c r="AI26" i="14"/>
  <c r="AH26" i="14"/>
  <c r="AG26" i="14"/>
  <c r="AF26" i="14"/>
  <c r="AQ25" i="14"/>
  <c r="AP25" i="14"/>
  <c r="AO25" i="14"/>
  <c r="AN25" i="14"/>
  <c r="AM25" i="14"/>
  <c r="AL25" i="14"/>
  <c r="AK25" i="14"/>
  <c r="AJ25" i="14"/>
  <c r="AI25" i="14"/>
  <c r="AH25" i="14"/>
  <c r="AG25" i="14"/>
  <c r="AF25" i="14"/>
  <c r="AQ24" i="14"/>
  <c r="AP42" i="14" s="1"/>
  <c r="AP24" i="14"/>
  <c r="AO42" i="14" s="1"/>
  <c r="AO24" i="14"/>
  <c r="AN42" i="14" s="1"/>
  <c r="AN24" i="14"/>
  <c r="AM42" i="14" s="1"/>
  <c r="AM24" i="14"/>
  <c r="AL42" i="14" s="1"/>
  <c r="AL24" i="14"/>
  <c r="AK42" i="14" s="1"/>
  <c r="AK24" i="14"/>
  <c r="AJ42" i="14" s="1"/>
  <c r="AJ24" i="14"/>
  <c r="AI42" i="14" s="1"/>
  <c r="AI24" i="14"/>
  <c r="AH42" i="14" s="1"/>
  <c r="AH24" i="14"/>
  <c r="AG42" i="14" s="1"/>
  <c r="AG24" i="14"/>
  <c r="AF42" i="14" s="1"/>
  <c r="AF24" i="14"/>
  <c r="AE42" i="14" s="1"/>
  <c r="AQ23" i="14"/>
  <c r="AP23" i="14"/>
  <c r="AO23" i="14"/>
  <c r="AN23" i="14"/>
  <c r="AM23" i="14"/>
  <c r="AL23" i="14"/>
  <c r="AK23" i="14"/>
  <c r="AJ23" i="14"/>
  <c r="AI23" i="14"/>
  <c r="AH23" i="14"/>
  <c r="AG23" i="14"/>
  <c r="AF23" i="14"/>
  <c r="AQ22" i="14"/>
  <c r="AP22" i="14"/>
  <c r="AO22" i="14"/>
  <c r="AN22" i="14"/>
  <c r="AM22" i="14"/>
  <c r="AL22" i="14"/>
  <c r="AK22" i="14"/>
  <c r="AJ22" i="14"/>
  <c r="AI22" i="14"/>
  <c r="AH22" i="14"/>
  <c r="AG22" i="14"/>
  <c r="AF22" i="14"/>
  <c r="AQ21" i="14"/>
  <c r="AP21" i="14"/>
  <c r="AO21" i="14"/>
  <c r="AN21" i="14"/>
  <c r="AM21" i="14"/>
  <c r="AL21" i="14"/>
  <c r="AK21" i="14"/>
  <c r="AJ21" i="14"/>
  <c r="AI21" i="14"/>
  <c r="AH21" i="14"/>
  <c r="AG21" i="14"/>
  <c r="AF21" i="14"/>
  <c r="AQ20" i="14"/>
  <c r="AP20" i="14"/>
  <c r="AO20" i="14"/>
  <c r="AN20" i="14"/>
  <c r="AM20" i="14"/>
  <c r="AL20" i="14"/>
  <c r="AK20" i="14"/>
  <c r="AJ20" i="14"/>
  <c r="AI20" i="14"/>
  <c r="AH20" i="14"/>
  <c r="AG20" i="14"/>
  <c r="AF20" i="14"/>
  <c r="AQ19" i="14"/>
  <c r="AP40" i="14" s="1"/>
  <c r="AP19" i="14"/>
  <c r="AO40" i="14" s="1"/>
  <c r="AO19" i="14"/>
  <c r="AN40" i="14" s="1"/>
  <c r="AN19" i="14"/>
  <c r="AM40" i="14" s="1"/>
  <c r="AM19" i="14"/>
  <c r="AL40" i="14" s="1"/>
  <c r="AL19" i="14"/>
  <c r="AK40" i="14" s="1"/>
  <c r="AK19" i="14"/>
  <c r="AJ40" i="14" s="1"/>
  <c r="AJ19" i="14"/>
  <c r="AI40" i="14" s="1"/>
  <c r="AI19" i="14"/>
  <c r="AH40" i="14" s="1"/>
  <c r="AH19" i="14"/>
  <c r="AG40" i="14" s="1"/>
  <c r="AG19" i="14"/>
  <c r="AF40" i="14" s="1"/>
  <c r="AF19" i="14"/>
  <c r="AE40" i="14" s="1"/>
  <c r="AQ18" i="14"/>
  <c r="AP18" i="14"/>
  <c r="AO18" i="14"/>
  <c r="AN18" i="14"/>
  <c r="AM18" i="14"/>
  <c r="AL18" i="14"/>
  <c r="AK18" i="14"/>
  <c r="AJ18" i="14"/>
  <c r="AI18" i="14"/>
  <c r="AH18" i="14"/>
  <c r="AG18" i="14"/>
  <c r="AF18" i="14"/>
  <c r="AQ17" i="14"/>
  <c r="AP17" i="14"/>
  <c r="AO17" i="14"/>
  <c r="AN17" i="14"/>
  <c r="AM17" i="14"/>
  <c r="AL17" i="14"/>
  <c r="AK17" i="14"/>
  <c r="AJ17" i="14"/>
  <c r="AI17" i="14"/>
  <c r="AH17" i="14"/>
  <c r="AG17" i="14"/>
  <c r="AF17" i="14"/>
  <c r="AQ16" i="14"/>
  <c r="AP16" i="14"/>
  <c r="AO16" i="14"/>
  <c r="AN16" i="14"/>
  <c r="AM16" i="14"/>
  <c r="AL16" i="14"/>
  <c r="AK16" i="14"/>
  <c r="AJ16" i="14"/>
  <c r="AI16" i="14"/>
  <c r="AH16" i="14"/>
  <c r="AG16" i="14"/>
  <c r="AF16" i="14"/>
  <c r="AQ14" i="14"/>
  <c r="AP38" i="14" s="1"/>
  <c r="AP14" i="14"/>
  <c r="AO38" i="14" s="1"/>
  <c r="AO14" i="14"/>
  <c r="AN38" i="14" s="1"/>
  <c r="AN14" i="14"/>
  <c r="AM38" i="14" s="1"/>
  <c r="AM14" i="14"/>
  <c r="AL38" i="14" s="1"/>
  <c r="AL14" i="14"/>
  <c r="AK38" i="14" s="1"/>
  <c r="AK14" i="14"/>
  <c r="AJ38" i="14" s="1"/>
  <c r="AJ14" i="14"/>
  <c r="AI38" i="14" s="1"/>
  <c r="AI14" i="14"/>
  <c r="AH38" i="14" s="1"/>
  <c r="AH14" i="14"/>
  <c r="AG38" i="14" s="1"/>
  <c r="AG14" i="14"/>
  <c r="AF38" i="14" s="1"/>
  <c r="AF14" i="14"/>
  <c r="AE38" i="14" s="1"/>
  <c r="AQ13" i="14"/>
  <c r="AP13" i="14"/>
  <c r="AO13" i="14"/>
  <c r="AN13" i="14"/>
  <c r="AM13" i="14"/>
  <c r="AL13" i="14"/>
  <c r="AK13" i="14"/>
  <c r="AJ13" i="14"/>
  <c r="AI13" i="14"/>
  <c r="AH13" i="14"/>
  <c r="AG13" i="14"/>
  <c r="AF13" i="14"/>
  <c r="AQ11" i="14"/>
  <c r="AP11" i="14"/>
  <c r="AO11" i="14"/>
  <c r="AN11" i="14"/>
  <c r="AM11" i="14"/>
  <c r="AL11" i="14"/>
  <c r="AK11" i="14"/>
  <c r="AJ11" i="14"/>
  <c r="AI11" i="14"/>
  <c r="AH11" i="14"/>
  <c r="AG11" i="14"/>
  <c r="AF11" i="14"/>
  <c r="AQ10" i="14"/>
  <c r="AP10" i="14"/>
  <c r="AO10" i="14"/>
  <c r="AN10" i="14"/>
  <c r="AM10" i="14"/>
  <c r="AL10" i="14"/>
  <c r="AK10" i="14"/>
  <c r="AJ10" i="14"/>
  <c r="AI10" i="14"/>
  <c r="AH10" i="14"/>
  <c r="AG10" i="14"/>
  <c r="AF10" i="14"/>
  <c r="AQ9" i="14"/>
  <c r="AP36" i="14" s="1"/>
  <c r="AP9" i="14"/>
  <c r="AO36" i="14" s="1"/>
  <c r="AO9" i="14"/>
  <c r="AN36" i="14" s="1"/>
  <c r="AN9" i="14"/>
  <c r="AM36" i="14" s="1"/>
  <c r="AM9" i="14"/>
  <c r="AL36" i="14" s="1"/>
  <c r="AL9" i="14"/>
  <c r="AK36" i="14" s="1"/>
  <c r="AK9" i="14"/>
  <c r="AJ36" i="14" s="1"/>
  <c r="AJ9" i="14"/>
  <c r="AI36" i="14" s="1"/>
  <c r="AI9" i="14"/>
  <c r="AH36" i="14" s="1"/>
  <c r="AH9" i="14"/>
  <c r="AG36" i="14" s="1"/>
  <c r="AG9" i="14"/>
  <c r="AF36" i="14" s="1"/>
  <c r="AF9" i="14"/>
  <c r="AE36" i="14" s="1"/>
  <c r="AQ8" i="14"/>
  <c r="AP8" i="14"/>
  <c r="AO8" i="14"/>
  <c r="AN8" i="14"/>
  <c r="AM8" i="14"/>
  <c r="AL8" i="14"/>
  <c r="AK8" i="14"/>
  <c r="AJ8" i="14"/>
  <c r="AI8" i="14"/>
  <c r="AH8" i="14"/>
  <c r="AG8" i="14"/>
  <c r="AF8" i="14"/>
  <c r="AQ7" i="14"/>
  <c r="AP7" i="14"/>
  <c r="AO7" i="14"/>
  <c r="AN7" i="14"/>
  <c r="AM7" i="14"/>
  <c r="AL7" i="14"/>
  <c r="AK7" i="14"/>
  <c r="AJ7" i="14"/>
  <c r="AI7" i="14"/>
  <c r="AH7" i="14"/>
  <c r="AG7" i="14"/>
  <c r="AF7" i="14"/>
  <c r="AQ6" i="14"/>
  <c r="AP6" i="14"/>
  <c r="AO6" i="14"/>
  <c r="AN6" i="14"/>
  <c r="AM6" i="14"/>
  <c r="AL6" i="14"/>
  <c r="AK6" i="14"/>
  <c r="AJ6" i="14"/>
  <c r="AI6" i="14"/>
  <c r="AH6" i="14"/>
  <c r="AG6" i="14"/>
  <c r="AF6" i="14"/>
  <c r="AQ5" i="14"/>
  <c r="AP5" i="14"/>
  <c r="AO5" i="14"/>
  <c r="AN5" i="14"/>
  <c r="AM5" i="14"/>
  <c r="AL5" i="14"/>
  <c r="AK5" i="14"/>
  <c r="AJ5" i="14"/>
  <c r="AI5" i="14"/>
  <c r="AH5" i="14"/>
  <c r="AG5" i="14"/>
  <c r="AF5" i="14"/>
  <c r="AQ4" i="14"/>
  <c r="AP34" i="14" s="1"/>
  <c r="AP4" i="14"/>
  <c r="AO34" i="14" s="1"/>
  <c r="AO4" i="14"/>
  <c r="AN34" i="14" s="1"/>
  <c r="AN4" i="14"/>
  <c r="AM34" i="14" s="1"/>
  <c r="AM4" i="14"/>
  <c r="AL34" i="14" s="1"/>
  <c r="AL4" i="14"/>
  <c r="AK34" i="14" s="1"/>
  <c r="AK4" i="14"/>
  <c r="AJ34" i="14" s="1"/>
  <c r="AJ4" i="14"/>
  <c r="AI34" i="14" s="1"/>
  <c r="AI4" i="14"/>
  <c r="AH34" i="14" s="1"/>
  <c r="AH4" i="14"/>
  <c r="AG34" i="14" s="1"/>
  <c r="AG4" i="14"/>
  <c r="AF34" i="14" s="1"/>
  <c r="AF4" i="14"/>
  <c r="AE34" i="14" s="1"/>
  <c r="AP41" i="13"/>
  <c r="AO41" i="13"/>
  <c r="AN41" i="13"/>
  <c r="AM41" i="13"/>
  <c r="AL41" i="13"/>
  <c r="AK41" i="13"/>
  <c r="AJ41" i="13"/>
  <c r="AI41" i="13"/>
  <c r="AH41" i="13"/>
  <c r="AG41" i="13"/>
  <c r="AF41" i="13"/>
  <c r="AE41" i="13"/>
  <c r="AP39" i="13"/>
  <c r="AO39" i="13"/>
  <c r="AN39" i="13"/>
  <c r="AM39" i="13"/>
  <c r="AL39" i="13"/>
  <c r="AK39" i="13"/>
  <c r="AJ39" i="13"/>
  <c r="AI39" i="13"/>
  <c r="AH39" i="13"/>
  <c r="AG39" i="13"/>
  <c r="AF39" i="13"/>
  <c r="AE39" i="13"/>
  <c r="AP37" i="13"/>
  <c r="AO37" i="13"/>
  <c r="AN37" i="13"/>
  <c r="AM37" i="13"/>
  <c r="AL37" i="13"/>
  <c r="AK37" i="13"/>
  <c r="AJ37" i="13"/>
  <c r="AI37" i="13"/>
  <c r="AH37" i="13"/>
  <c r="AG37" i="13"/>
  <c r="AF37" i="13"/>
  <c r="AE37" i="13"/>
  <c r="AP35" i="13"/>
  <c r="AO35" i="13"/>
  <c r="AN35" i="13"/>
  <c r="AM35" i="13"/>
  <c r="AL35" i="13"/>
  <c r="AK35" i="13"/>
  <c r="AJ35" i="13"/>
  <c r="AI35" i="13"/>
  <c r="AH35" i="13"/>
  <c r="AG35" i="13"/>
  <c r="AF35" i="13"/>
  <c r="AE35" i="13"/>
  <c r="AP33" i="13"/>
  <c r="AO33" i="13"/>
  <c r="AN33" i="13"/>
  <c r="AM33" i="13"/>
  <c r="AL33" i="13"/>
  <c r="AK33" i="13"/>
  <c r="AJ33" i="13"/>
  <c r="AI33" i="13"/>
  <c r="AH33" i="13"/>
  <c r="AG33" i="13"/>
  <c r="AF33" i="13"/>
  <c r="AE33" i="13"/>
  <c r="AQ28" i="13"/>
  <c r="AP28" i="13"/>
  <c r="AO28" i="13"/>
  <c r="AN28" i="13"/>
  <c r="AM28" i="13"/>
  <c r="AL28" i="13"/>
  <c r="AK28" i="13"/>
  <c r="AJ28" i="13"/>
  <c r="AI28" i="13"/>
  <c r="AH28" i="13"/>
  <c r="AG28" i="13"/>
  <c r="AF28" i="13"/>
  <c r="AQ27" i="13"/>
  <c r="AP27" i="13"/>
  <c r="AO27" i="13"/>
  <c r="AN27" i="13"/>
  <c r="AM27" i="13"/>
  <c r="AL27" i="13"/>
  <c r="AK27" i="13"/>
  <c r="AJ27" i="13"/>
  <c r="AI27" i="13"/>
  <c r="AH27" i="13"/>
  <c r="AG27" i="13"/>
  <c r="AF27" i="13"/>
  <c r="AQ26" i="13"/>
  <c r="AP26" i="13"/>
  <c r="AO26" i="13"/>
  <c r="AN26" i="13"/>
  <c r="AM26" i="13"/>
  <c r="AL26" i="13"/>
  <c r="AK26" i="13"/>
  <c r="AJ26" i="13"/>
  <c r="AI26" i="13"/>
  <c r="AH26" i="13"/>
  <c r="AG26" i="13"/>
  <c r="AF26" i="13"/>
  <c r="AQ25" i="13"/>
  <c r="AP25" i="13"/>
  <c r="AO25" i="13"/>
  <c r="AN25" i="13"/>
  <c r="AM25" i="13"/>
  <c r="AL25" i="13"/>
  <c r="AK25" i="13"/>
  <c r="AJ25" i="13"/>
  <c r="AI25" i="13"/>
  <c r="AH25" i="13"/>
  <c r="AG25" i="13"/>
  <c r="AF25" i="13"/>
  <c r="AQ24" i="13"/>
  <c r="AP42" i="13" s="1"/>
  <c r="AP24" i="13"/>
  <c r="AO42" i="13" s="1"/>
  <c r="AO24" i="13"/>
  <c r="AN42" i="13" s="1"/>
  <c r="AN24" i="13"/>
  <c r="AM42" i="13" s="1"/>
  <c r="AM24" i="13"/>
  <c r="AL42" i="13" s="1"/>
  <c r="AL24" i="13"/>
  <c r="AK42" i="13" s="1"/>
  <c r="AK24" i="13"/>
  <c r="AJ42" i="13" s="1"/>
  <c r="AJ24" i="13"/>
  <c r="AI42" i="13" s="1"/>
  <c r="AI24" i="13"/>
  <c r="AH42" i="13" s="1"/>
  <c r="AH24" i="13"/>
  <c r="AG42" i="13" s="1"/>
  <c r="AG24" i="13"/>
  <c r="AF42" i="13" s="1"/>
  <c r="AF24" i="13"/>
  <c r="AE42" i="13" s="1"/>
  <c r="AQ23" i="13"/>
  <c r="AP23" i="13"/>
  <c r="AO23" i="13"/>
  <c r="AN23" i="13"/>
  <c r="AM23" i="13"/>
  <c r="AL23" i="13"/>
  <c r="AK23" i="13"/>
  <c r="AJ23" i="13"/>
  <c r="AI23" i="13"/>
  <c r="AH23" i="13"/>
  <c r="AG23" i="13"/>
  <c r="AF23" i="13"/>
  <c r="AQ22" i="13"/>
  <c r="AP22" i="13"/>
  <c r="AO22" i="13"/>
  <c r="AN22" i="13"/>
  <c r="AM22" i="13"/>
  <c r="AL22" i="13"/>
  <c r="AK22" i="13"/>
  <c r="AJ22" i="13"/>
  <c r="AI22" i="13"/>
  <c r="AH22" i="13"/>
  <c r="AG22" i="13"/>
  <c r="AF22" i="13"/>
  <c r="AQ21" i="13"/>
  <c r="AP21" i="13"/>
  <c r="AO21" i="13"/>
  <c r="AN21" i="13"/>
  <c r="AM21" i="13"/>
  <c r="AL21" i="13"/>
  <c r="AK21" i="13"/>
  <c r="AJ21" i="13"/>
  <c r="AI21" i="13"/>
  <c r="AH21" i="13"/>
  <c r="AG21" i="13"/>
  <c r="AF21" i="13"/>
  <c r="AQ20" i="13"/>
  <c r="AP20" i="13"/>
  <c r="AO20" i="13"/>
  <c r="AN20" i="13"/>
  <c r="AM20" i="13"/>
  <c r="AL20" i="13"/>
  <c r="AK20" i="13"/>
  <c r="AJ20" i="13"/>
  <c r="AI20" i="13"/>
  <c r="AH20" i="13"/>
  <c r="AG20" i="13"/>
  <c r="AF20" i="13"/>
  <c r="AQ19" i="13"/>
  <c r="AP40" i="13" s="1"/>
  <c r="AP19" i="13"/>
  <c r="AO40" i="13" s="1"/>
  <c r="AO19" i="13"/>
  <c r="AN40" i="13" s="1"/>
  <c r="AN19" i="13"/>
  <c r="AM40" i="13" s="1"/>
  <c r="AM19" i="13"/>
  <c r="AL40" i="13" s="1"/>
  <c r="AL19" i="13"/>
  <c r="AK40" i="13" s="1"/>
  <c r="AK19" i="13"/>
  <c r="AJ40" i="13" s="1"/>
  <c r="AJ19" i="13"/>
  <c r="AI40" i="13" s="1"/>
  <c r="AI19" i="13"/>
  <c r="AH40" i="13" s="1"/>
  <c r="AH19" i="13"/>
  <c r="AG40" i="13" s="1"/>
  <c r="AG19" i="13"/>
  <c r="AF40" i="13" s="1"/>
  <c r="AF19" i="13"/>
  <c r="AE40" i="13" s="1"/>
  <c r="AQ18" i="13"/>
  <c r="AP18" i="13"/>
  <c r="AO18" i="13"/>
  <c r="AN18" i="13"/>
  <c r="AM18" i="13"/>
  <c r="AL18" i="13"/>
  <c r="AK18" i="13"/>
  <c r="AJ18" i="13"/>
  <c r="AI18" i="13"/>
  <c r="AH18" i="13"/>
  <c r="AG18" i="13"/>
  <c r="AF18" i="13"/>
  <c r="AQ17" i="13"/>
  <c r="AP17" i="13"/>
  <c r="AO17" i="13"/>
  <c r="AN17" i="13"/>
  <c r="AM17" i="13"/>
  <c r="AL17" i="13"/>
  <c r="AK17" i="13"/>
  <c r="AJ17" i="13"/>
  <c r="AI17" i="13"/>
  <c r="AH17" i="13"/>
  <c r="AG17" i="13"/>
  <c r="AF17" i="13"/>
  <c r="AQ16" i="13"/>
  <c r="AP16" i="13"/>
  <c r="AO16" i="13"/>
  <c r="AN16" i="13"/>
  <c r="AM16" i="13"/>
  <c r="AL16" i="13"/>
  <c r="AK16" i="13"/>
  <c r="AJ16" i="13"/>
  <c r="AI16" i="13"/>
  <c r="AH16" i="13"/>
  <c r="AG16" i="13"/>
  <c r="AF16" i="13"/>
  <c r="AQ15" i="13"/>
  <c r="AP15" i="13"/>
  <c r="AO15" i="13"/>
  <c r="AN15" i="13"/>
  <c r="AM15" i="13"/>
  <c r="AL15" i="13"/>
  <c r="AK15" i="13"/>
  <c r="AJ15" i="13"/>
  <c r="AI15" i="13"/>
  <c r="AH15" i="13"/>
  <c r="AG15" i="13"/>
  <c r="AF15" i="13"/>
  <c r="AQ14" i="13"/>
  <c r="AP38" i="13" s="1"/>
  <c r="AP14" i="13"/>
  <c r="AO38" i="13" s="1"/>
  <c r="AO14" i="13"/>
  <c r="AN38" i="13" s="1"/>
  <c r="AN14" i="13"/>
  <c r="AM38" i="13" s="1"/>
  <c r="AM14" i="13"/>
  <c r="AL38" i="13" s="1"/>
  <c r="AL14" i="13"/>
  <c r="AK38" i="13" s="1"/>
  <c r="AK14" i="13"/>
  <c r="AJ38" i="13" s="1"/>
  <c r="AJ14" i="13"/>
  <c r="AI38" i="13" s="1"/>
  <c r="AI14" i="13"/>
  <c r="AH38" i="13" s="1"/>
  <c r="AH14" i="13"/>
  <c r="AG38" i="13" s="1"/>
  <c r="AG14" i="13"/>
  <c r="AF38" i="13" s="1"/>
  <c r="AF14" i="13"/>
  <c r="AE38" i="13" s="1"/>
  <c r="AQ13" i="13"/>
  <c r="AP13" i="13"/>
  <c r="AO13" i="13"/>
  <c r="AN13" i="13"/>
  <c r="AM13" i="13"/>
  <c r="AL13" i="13"/>
  <c r="AK13" i="13"/>
  <c r="AJ13" i="13"/>
  <c r="AI13" i="13"/>
  <c r="AH13" i="13"/>
  <c r="AG13" i="13"/>
  <c r="AF13" i="13"/>
  <c r="AQ12" i="13"/>
  <c r="AP12" i="13"/>
  <c r="AO12" i="13"/>
  <c r="AN12" i="13"/>
  <c r="AM12" i="13"/>
  <c r="AL12" i="13"/>
  <c r="AK12" i="13"/>
  <c r="AJ12" i="13"/>
  <c r="AI12" i="13"/>
  <c r="AH12" i="13"/>
  <c r="AG12" i="13"/>
  <c r="AF12" i="13"/>
  <c r="AQ11" i="13"/>
  <c r="AP11" i="13"/>
  <c r="AO11" i="13"/>
  <c r="AN11" i="13"/>
  <c r="AM11" i="13"/>
  <c r="AL11" i="13"/>
  <c r="AK11" i="13"/>
  <c r="AJ11" i="13"/>
  <c r="AI11" i="13"/>
  <c r="AH11" i="13"/>
  <c r="AG11" i="13"/>
  <c r="AF11" i="13"/>
  <c r="AQ10" i="13"/>
  <c r="AP10" i="13"/>
  <c r="AO10" i="13"/>
  <c r="AN10" i="13"/>
  <c r="AM10" i="13"/>
  <c r="AL10" i="13"/>
  <c r="AK10" i="13"/>
  <c r="AJ10" i="13"/>
  <c r="AI10" i="13"/>
  <c r="AH10" i="13"/>
  <c r="AG10" i="13"/>
  <c r="AF10" i="13"/>
  <c r="AQ9" i="13"/>
  <c r="AP36" i="13" s="1"/>
  <c r="AP9" i="13"/>
  <c r="AO36" i="13" s="1"/>
  <c r="AO9" i="13"/>
  <c r="AN36" i="13" s="1"/>
  <c r="AN9" i="13"/>
  <c r="AM36" i="13" s="1"/>
  <c r="AM9" i="13"/>
  <c r="AL36" i="13" s="1"/>
  <c r="AL9" i="13"/>
  <c r="AK36" i="13" s="1"/>
  <c r="AK9" i="13"/>
  <c r="AJ36" i="13" s="1"/>
  <c r="AJ9" i="13"/>
  <c r="AI36" i="13" s="1"/>
  <c r="AI9" i="13"/>
  <c r="AH36" i="13" s="1"/>
  <c r="AH9" i="13"/>
  <c r="AG36" i="13" s="1"/>
  <c r="AG9" i="13"/>
  <c r="AF36" i="13" s="1"/>
  <c r="AF9" i="13"/>
  <c r="AE36" i="13" s="1"/>
  <c r="AQ8" i="13"/>
  <c r="AP8" i="13"/>
  <c r="AO8" i="13"/>
  <c r="AN8" i="13"/>
  <c r="AM8" i="13"/>
  <c r="AL8" i="13"/>
  <c r="AK8" i="13"/>
  <c r="AJ8" i="13"/>
  <c r="AI8" i="13"/>
  <c r="AH8" i="13"/>
  <c r="AG8" i="13"/>
  <c r="AF8" i="13"/>
  <c r="AQ7" i="13"/>
  <c r="AP7" i="13"/>
  <c r="AO7" i="13"/>
  <c r="AN7" i="13"/>
  <c r="AM7" i="13"/>
  <c r="AL7" i="13"/>
  <c r="AK7" i="13"/>
  <c r="AJ7" i="13"/>
  <c r="AI7" i="13"/>
  <c r="AH7" i="13"/>
  <c r="AG7" i="13"/>
  <c r="AF7" i="13"/>
  <c r="AQ6" i="13"/>
  <c r="AP6" i="13"/>
  <c r="AO6" i="13"/>
  <c r="AN6" i="13"/>
  <c r="AM6" i="13"/>
  <c r="AL6" i="13"/>
  <c r="AK6" i="13"/>
  <c r="AJ6" i="13"/>
  <c r="AI6" i="13"/>
  <c r="AH6" i="13"/>
  <c r="AG6" i="13"/>
  <c r="AF6" i="13"/>
  <c r="AQ5" i="13"/>
  <c r="AP5" i="13"/>
  <c r="AO5" i="13"/>
  <c r="AN5" i="13"/>
  <c r="AM5" i="13"/>
  <c r="AL5" i="13"/>
  <c r="AK5" i="13"/>
  <c r="AJ5" i="13"/>
  <c r="AI5" i="13"/>
  <c r="AH5" i="13"/>
  <c r="AG5" i="13"/>
  <c r="AF5" i="13"/>
  <c r="AQ4" i="13"/>
  <c r="AP34" i="13" s="1"/>
  <c r="AP4" i="13"/>
  <c r="AO34" i="13" s="1"/>
  <c r="AO4" i="13"/>
  <c r="AN34" i="13" s="1"/>
  <c r="AN4" i="13"/>
  <c r="AM34" i="13" s="1"/>
  <c r="AM4" i="13"/>
  <c r="AL34" i="13" s="1"/>
  <c r="AL4" i="13"/>
  <c r="AK34" i="13" s="1"/>
  <c r="AK4" i="13"/>
  <c r="AJ34" i="13" s="1"/>
  <c r="AJ4" i="13"/>
  <c r="AI34" i="13" s="1"/>
  <c r="AI4" i="13"/>
  <c r="AH34" i="13" s="1"/>
  <c r="AH4" i="13"/>
  <c r="AG34" i="13" s="1"/>
  <c r="AG4" i="13"/>
  <c r="AF34" i="13" s="1"/>
  <c r="AE34" i="13"/>
  <c r="AP41" i="12"/>
  <c r="AO41" i="12"/>
  <c r="AN41" i="12"/>
  <c r="AM41" i="12"/>
  <c r="AL41" i="12"/>
  <c r="AK41" i="12"/>
  <c r="AJ41" i="12"/>
  <c r="AI41" i="12"/>
  <c r="AH41" i="12"/>
  <c r="AG41" i="12"/>
  <c r="AF41" i="12"/>
  <c r="AE41" i="12"/>
  <c r="AP39" i="12"/>
  <c r="AO39" i="12"/>
  <c r="AN39" i="12"/>
  <c r="AM39" i="12"/>
  <c r="AL39" i="12"/>
  <c r="AK39" i="12"/>
  <c r="AJ39" i="12"/>
  <c r="AI39" i="12"/>
  <c r="AH39" i="12"/>
  <c r="AG39" i="12"/>
  <c r="AF39" i="12"/>
  <c r="AE39" i="12"/>
  <c r="AP37" i="12"/>
  <c r="AO37" i="12"/>
  <c r="AN37" i="12"/>
  <c r="AM37" i="12"/>
  <c r="AL37" i="12"/>
  <c r="AK37" i="12"/>
  <c r="AJ37" i="12"/>
  <c r="AI37" i="12"/>
  <c r="AH37" i="12"/>
  <c r="AG37" i="12"/>
  <c r="AF37" i="12"/>
  <c r="AE37" i="12"/>
  <c r="AP35" i="12"/>
  <c r="AO35" i="12"/>
  <c r="AN35" i="12"/>
  <c r="AM35" i="12"/>
  <c r="AL35" i="12"/>
  <c r="AK35" i="12"/>
  <c r="AJ35" i="12"/>
  <c r="AI35" i="12"/>
  <c r="AH35" i="12"/>
  <c r="AG35" i="12"/>
  <c r="AF35" i="12"/>
  <c r="AE35" i="12"/>
  <c r="AP33" i="12"/>
  <c r="AO33" i="12"/>
  <c r="AN33" i="12"/>
  <c r="AM33" i="12"/>
  <c r="AL33" i="12"/>
  <c r="AK33" i="12"/>
  <c r="AJ33" i="12"/>
  <c r="AI33" i="12"/>
  <c r="AH33" i="12"/>
  <c r="AG33" i="12"/>
  <c r="AF33" i="12"/>
  <c r="AE33" i="12"/>
  <c r="AQ28" i="12"/>
  <c r="AP28" i="12"/>
  <c r="AO28" i="12"/>
  <c r="AN28" i="12"/>
  <c r="AM28" i="12"/>
  <c r="AL28" i="12"/>
  <c r="AK28" i="12"/>
  <c r="AJ28" i="12"/>
  <c r="AI28" i="12"/>
  <c r="AH28" i="12"/>
  <c r="AG28" i="12"/>
  <c r="AF28" i="12"/>
  <c r="AQ27" i="12"/>
  <c r="AP27" i="12"/>
  <c r="AO27" i="12"/>
  <c r="AN27" i="12"/>
  <c r="AM27" i="12"/>
  <c r="AL27" i="12"/>
  <c r="AK27" i="12"/>
  <c r="AJ27" i="12"/>
  <c r="AI27" i="12"/>
  <c r="AH27" i="12"/>
  <c r="AG27" i="12"/>
  <c r="AF27" i="12"/>
  <c r="AQ26" i="12"/>
  <c r="AP26" i="12"/>
  <c r="AO26" i="12"/>
  <c r="AN26" i="12"/>
  <c r="AM26" i="12"/>
  <c r="AL26" i="12"/>
  <c r="AK26" i="12"/>
  <c r="AJ26" i="12"/>
  <c r="AI26" i="12"/>
  <c r="AH26" i="12"/>
  <c r="AG26" i="12"/>
  <c r="AF26" i="12"/>
  <c r="AQ25" i="12"/>
  <c r="AP25" i="12"/>
  <c r="AO25" i="12"/>
  <c r="AN25" i="12"/>
  <c r="AM25" i="12"/>
  <c r="AL25" i="12"/>
  <c r="AK25" i="12"/>
  <c r="AJ25" i="12"/>
  <c r="AI25" i="12"/>
  <c r="AH25" i="12"/>
  <c r="AG25" i="12"/>
  <c r="AF25" i="12"/>
  <c r="AQ24" i="12"/>
  <c r="AP42" i="12" s="1"/>
  <c r="AP24" i="12"/>
  <c r="AO42" i="12" s="1"/>
  <c r="AO24" i="12"/>
  <c r="AN42" i="12" s="1"/>
  <c r="AN24" i="12"/>
  <c r="AM42" i="12" s="1"/>
  <c r="AM24" i="12"/>
  <c r="AL42" i="12" s="1"/>
  <c r="AL24" i="12"/>
  <c r="AK42" i="12" s="1"/>
  <c r="AK24" i="12"/>
  <c r="AJ42" i="12" s="1"/>
  <c r="AJ24" i="12"/>
  <c r="AI42" i="12" s="1"/>
  <c r="AI24" i="12"/>
  <c r="AH42" i="12" s="1"/>
  <c r="AH24" i="12"/>
  <c r="AG42" i="12" s="1"/>
  <c r="AG24" i="12"/>
  <c r="AF42" i="12" s="1"/>
  <c r="AF24" i="12"/>
  <c r="AE42" i="12" s="1"/>
  <c r="AQ23" i="12"/>
  <c r="AP23" i="12"/>
  <c r="AO23" i="12"/>
  <c r="AN23" i="12"/>
  <c r="AM23" i="12"/>
  <c r="AL23" i="12"/>
  <c r="AK23" i="12"/>
  <c r="AJ23" i="12"/>
  <c r="AI23" i="12"/>
  <c r="AH23" i="12"/>
  <c r="AG23" i="12"/>
  <c r="AF23" i="12"/>
  <c r="AQ22" i="12"/>
  <c r="AP22" i="12"/>
  <c r="AO22" i="12"/>
  <c r="AN22" i="12"/>
  <c r="AM22" i="12"/>
  <c r="AL22" i="12"/>
  <c r="AK22" i="12"/>
  <c r="AJ22" i="12"/>
  <c r="AI22" i="12"/>
  <c r="AH22" i="12"/>
  <c r="AG22" i="12"/>
  <c r="AF22" i="12"/>
  <c r="AQ21" i="12"/>
  <c r="AP21" i="12"/>
  <c r="AO21" i="12"/>
  <c r="AN21" i="12"/>
  <c r="AM21" i="12"/>
  <c r="AL21" i="12"/>
  <c r="AK21" i="12"/>
  <c r="AJ21" i="12"/>
  <c r="AI21" i="12"/>
  <c r="AH21" i="12"/>
  <c r="AG21" i="12"/>
  <c r="AF21" i="12"/>
  <c r="AQ20" i="12"/>
  <c r="AP20" i="12"/>
  <c r="AO20" i="12"/>
  <c r="AN20" i="12"/>
  <c r="AM20" i="12"/>
  <c r="AL20" i="12"/>
  <c r="AK20" i="12"/>
  <c r="AJ20" i="12"/>
  <c r="AI20" i="12"/>
  <c r="AH20" i="12"/>
  <c r="AG20" i="12"/>
  <c r="AF20" i="12"/>
  <c r="AQ19" i="12"/>
  <c r="AP40" i="12" s="1"/>
  <c r="AP19" i="12"/>
  <c r="AO40" i="12" s="1"/>
  <c r="AO19" i="12"/>
  <c r="AN40" i="12" s="1"/>
  <c r="AN19" i="12"/>
  <c r="AM40" i="12" s="1"/>
  <c r="AM19" i="12"/>
  <c r="AL40" i="12" s="1"/>
  <c r="AL19" i="12"/>
  <c r="AK40" i="12" s="1"/>
  <c r="AK19" i="12"/>
  <c r="AJ40" i="12" s="1"/>
  <c r="AJ19" i="12"/>
  <c r="AI40" i="12" s="1"/>
  <c r="AI19" i="12"/>
  <c r="AH40" i="12" s="1"/>
  <c r="AH19" i="12"/>
  <c r="AG40" i="12" s="1"/>
  <c r="AG19" i="12"/>
  <c r="AF40" i="12" s="1"/>
  <c r="AF19" i="12"/>
  <c r="AE40" i="12" s="1"/>
  <c r="AQ18" i="12"/>
  <c r="AP18" i="12"/>
  <c r="AO18" i="12"/>
  <c r="AN18" i="12"/>
  <c r="AM18" i="12"/>
  <c r="AL18" i="12"/>
  <c r="AK18" i="12"/>
  <c r="AJ18" i="12"/>
  <c r="AI18" i="12"/>
  <c r="AH18" i="12"/>
  <c r="AG18" i="12"/>
  <c r="AF18" i="12"/>
  <c r="AQ17" i="12"/>
  <c r="AP17" i="12"/>
  <c r="AO17" i="12"/>
  <c r="AN17" i="12"/>
  <c r="AM17" i="12"/>
  <c r="AL17" i="12"/>
  <c r="AK17" i="12"/>
  <c r="AJ17" i="12"/>
  <c r="AI17" i="12"/>
  <c r="AH17" i="12"/>
  <c r="AG17" i="12"/>
  <c r="AF17" i="12"/>
  <c r="AQ16" i="12"/>
  <c r="AP16" i="12"/>
  <c r="AO16" i="12"/>
  <c r="AN16" i="12"/>
  <c r="AM16" i="12"/>
  <c r="AL16" i="12"/>
  <c r="AK16" i="12"/>
  <c r="AJ16" i="12"/>
  <c r="AI16" i="12"/>
  <c r="AH16" i="12"/>
  <c r="AG16" i="12"/>
  <c r="AF16" i="12"/>
  <c r="AQ15" i="12"/>
  <c r="AP15" i="12"/>
  <c r="AO15" i="12"/>
  <c r="AN15" i="12"/>
  <c r="AM15" i="12"/>
  <c r="AL15" i="12"/>
  <c r="AK15" i="12"/>
  <c r="AJ15" i="12"/>
  <c r="AI15" i="12"/>
  <c r="AH15" i="12"/>
  <c r="AG15" i="12"/>
  <c r="AF15" i="12"/>
  <c r="AQ14" i="12"/>
  <c r="AP38" i="12" s="1"/>
  <c r="AP14" i="12"/>
  <c r="AO38" i="12" s="1"/>
  <c r="AO14" i="12"/>
  <c r="AN38" i="12" s="1"/>
  <c r="AN14" i="12"/>
  <c r="AM38" i="12" s="1"/>
  <c r="AM14" i="12"/>
  <c r="AL38" i="12" s="1"/>
  <c r="AL14" i="12"/>
  <c r="AK38" i="12" s="1"/>
  <c r="AK14" i="12"/>
  <c r="AJ38" i="12" s="1"/>
  <c r="AJ14" i="12"/>
  <c r="AI38" i="12" s="1"/>
  <c r="AI14" i="12"/>
  <c r="AH38" i="12" s="1"/>
  <c r="AH14" i="12"/>
  <c r="AG38" i="12" s="1"/>
  <c r="AG14" i="12"/>
  <c r="AF38" i="12" s="1"/>
  <c r="AF14" i="12"/>
  <c r="AE38" i="12" s="1"/>
  <c r="AQ13" i="12"/>
  <c r="AP13" i="12"/>
  <c r="AO13" i="12"/>
  <c r="AN13" i="12"/>
  <c r="AM13" i="12"/>
  <c r="AL13" i="12"/>
  <c r="AK13" i="12"/>
  <c r="AJ13" i="12"/>
  <c r="AI13" i="12"/>
  <c r="AH13" i="12"/>
  <c r="AG13" i="12"/>
  <c r="AF13" i="12"/>
  <c r="AQ12" i="12"/>
  <c r="AP12" i="12"/>
  <c r="AO12" i="12"/>
  <c r="AN12" i="12"/>
  <c r="AM12" i="12"/>
  <c r="AL12" i="12"/>
  <c r="AK12" i="12"/>
  <c r="AJ12" i="12"/>
  <c r="AI12" i="12"/>
  <c r="AH12" i="12"/>
  <c r="AG12" i="12"/>
  <c r="AF12" i="12"/>
  <c r="AQ11" i="12"/>
  <c r="AP11" i="12"/>
  <c r="AO11" i="12"/>
  <c r="AN11" i="12"/>
  <c r="AM11" i="12"/>
  <c r="AL11" i="12"/>
  <c r="AK11" i="12"/>
  <c r="AJ11" i="12"/>
  <c r="AI11" i="12"/>
  <c r="AH11" i="12"/>
  <c r="AG11" i="12"/>
  <c r="AF11" i="12"/>
  <c r="AQ10" i="12"/>
  <c r="AP10" i="12"/>
  <c r="AO10" i="12"/>
  <c r="AN10" i="12"/>
  <c r="AM10" i="12"/>
  <c r="AL10" i="12"/>
  <c r="AK10" i="12"/>
  <c r="AJ10" i="12"/>
  <c r="AI10" i="12"/>
  <c r="AH10" i="12"/>
  <c r="AG10" i="12"/>
  <c r="AF10" i="12"/>
  <c r="AQ9" i="12"/>
  <c r="AP36" i="12" s="1"/>
  <c r="AP9" i="12"/>
  <c r="AO36" i="12" s="1"/>
  <c r="AO9" i="12"/>
  <c r="AN36" i="12" s="1"/>
  <c r="AN9" i="12"/>
  <c r="AM36" i="12" s="1"/>
  <c r="AM9" i="12"/>
  <c r="AL36" i="12" s="1"/>
  <c r="AL9" i="12"/>
  <c r="AK36" i="12" s="1"/>
  <c r="AK9" i="12"/>
  <c r="AJ36" i="12" s="1"/>
  <c r="AJ9" i="12"/>
  <c r="AI36" i="12" s="1"/>
  <c r="AI9" i="12"/>
  <c r="AH36" i="12" s="1"/>
  <c r="AH9" i="12"/>
  <c r="AG36" i="12" s="1"/>
  <c r="AG9" i="12"/>
  <c r="AF36" i="12" s="1"/>
  <c r="AF9" i="12"/>
  <c r="AE36" i="12" s="1"/>
  <c r="AQ8" i="12"/>
  <c r="AP8" i="12"/>
  <c r="AO8" i="12"/>
  <c r="AN8" i="12"/>
  <c r="AM8" i="12"/>
  <c r="AL8" i="12"/>
  <c r="AK8" i="12"/>
  <c r="AJ8" i="12"/>
  <c r="AI8" i="12"/>
  <c r="AH8" i="12"/>
  <c r="AG8" i="12"/>
  <c r="AF8" i="12"/>
  <c r="AQ7" i="12"/>
  <c r="AP7" i="12"/>
  <c r="AO7" i="12"/>
  <c r="AN7" i="12"/>
  <c r="AM7" i="12"/>
  <c r="AL7" i="12"/>
  <c r="AK7" i="12"/>
  <c r="AJ7" i="12"/>
  <c r="AI7" i="12"/>
  <c r="AH7" i="12"/>
  <c r="AG7" i="12"/>
  <c r="AF7" i="12"/>
  <c r="AQ6" i="12"/>
  <c r="AP6" i="12"/>
  <c r="AO6" i="12"/>
  <c r="AN6" i="12"/>
  <c r="AM6" i="12"/>
  <c r="AL6" i="12"/>
  <c r="AK6" i="12"/>
  <c r="AJ6" i="12"/>
  <c r="AI6" i="12"/>
  <c r="AH6" i="12"/>
  <c r="AG6" i="12"/>
  <c r="AF6" i="12"/>
  <c r="AQ5" i="12"/>
  <c r="AP5" i="12"/>
  <c r="AO5" i="12"/>
  <c r="AN5" i="12"/>
  <c r="AM5" i="12"/>
  <c r="AL5" i="12"/>
  <c r="AK5" i="12"/>
  <c r="AJ5" i="12"/>
  <c r="AI5" i="12"/>
  <c r="AH5" i="12"/>
  <c r="AG5" i="12"/>
  <c r="AF5" i="12"/>
  <c r="AQ4" i="12"/>
  <c r="AP34" i="12" s="1"/>
  <c r="AP4" i="12"/>
  <c r="AO34" i="12" s="1"/>
  <c r="AO4" i="12"/>
  <c r="AN34" i="12" s="1"/>
  <c r="AN4" i="12"/>
  <c r="AM34" i="12" s="1"/>
  <c r="AM4" i="12"/>
  <c r="AL34" i="12" s="1"/>
  <c r="AL4" i="12"/>
  <c r="AK34" i="12" s="1"/>
  <c r="AK4" i="12"/>
  <c r="AJ34" i="12" s="1"/>
  <c r="AJ4" i="12"/>
  <c r="AI34" i="12" s="1"/>
  <c r="AI4" i="12"/>
  <c r="AH34" i="12" s="1"/>
  <c r="AH4" i="12"/>
  <c r="AG34" i="12" s="1"/>
  <c r="AG4" i="12"/>
  <c r="AF34" i="12" s="1"/>
  <c r="AF4" i="12"/>
  <c r="AE34" i="12" s="1"/>
  <c r="AP41" i="11"/>
  <c r="AO41" i="11"/>
  <c r="AN41" i="11"/>
  <c r="AM41" i="11"/>
  <c r="AL41" i="11"/>
  <c r="AK41" i="11"/>
  <c r="AJ41" i="11"/>
  <c r="AI41" i="11"/>
  <c r="AH41" i="11"/>
  <c r="AG41" i="11"/>
  <c r="AF41" i="11"/>
  <c r="AE41" i="11"/>
  <c r="AP39" i="11"/>
  <c r="AO39" i="11"/>
  <c r="AN39" i="11"/>
  <c r="AM39" i="11"/>
  <c r="AL39" i="11"/>
  <c r="AK39" i="11"/>
  <c r="AJ39" i="11"/>
  <c r="AI39" i="11"/>
  <c r="AH39" i="11"/>
  <c r="AG39" i="11"/>
  <c r="AF39" i="11"/>
  <c r="AE39" i="11"/>
  <c r="AP37" i="11"/>
  <c r="AO37" i="11"/>
  <c r="AN37" i="11"/>
  <c r="AM37" i="11"/>
  <c r="AL37" i="11"/>
  <c r="AK37" i="11"/>
  <c r="AJ37" i="11"/>
  <c r="AI37" i="11"/>
  <c r="AH37" i="11"/>
  <c r="AG37" i="11"/>
  <c r="AF37" i="11"/>
  <c r="AE37" i="11"/>
  <c r="AP35" i="11"/>
  <c r="AO35" i="11"/>
  <c r="AN35" i="11"/>
  <c r="AM35" i="11"/>
  <c r="AL35" i="11"/>
  <c r="AK35" i="11"/>
  <c r="AJ35" i="11"/>
  <c r="AI35" i="11"/>
  <c r="AH35" i="11"/>
  <c r="AG35" i="11"/>
  <c r="AF35" i="11"/>
  <c r="AE35" i="11"/>
  <c r="AP33" i="11"/>
  <c r="AO33" i="11"/>
  <c r="AN33" i="11"/>
  <c r="AM33" i="11"/>
  <c r="AL33" i="11"/>
  <c r="AK33" i="11"/>
  <c r="AJ33" i="11"/>
  <c r="AI33" i="11"/>
  <c r="AH33" i="11"/>
  <c r="AG33" i="11"/>
  <c r="AF33" i="11"/>
  <c r="AE33" i="11"/>
  <c r="AQ28" i="11"/>
  <c r="AP28" i="11"/>
  <c r="AO28" i="11"/>
  <c r="AN28" i="11"/>
  <c r="AM28" i="11"/>
  <c r="AL28" i="11"/>
  <c r="AK28" i="11"/>
  <c r="AJ28" i="11"/>
  <c r="AI28" i="11"/>
  <c r="AH28" i="11"/>
  <c r="AG28" i="11"/>
  <c r="AF28" i="11"/>
  <c r="AQ27" i="11"/>
  <c r="AP27" i="11"/>
  <c r="AO27" i="11"/>
  <c r="AN27" i="11"/>
  <c r="AM27" i="11"/>
  <c r="AL27" i="11"/>
  <c r="AK27" i="11"/>
  <c r="AJ27" i="11"/>
  <c r="AI27" i="11"/>
  <c r="AH27" i="11"/>
  <c r="AG27" i="11"/>
  <c r="AF27" i="11"/>
  <c r="AQ26" i="11"/>
  <c r="AP26" i="11"/>
  <c r="AO26" i="11"/>
  <c r="AN26" i="11"/>
  <c r="AM26" i="11"/>
  <c r="AL26" i="11"/>
  <c r="AK26" i="11"/>
  <c r="AJ26" i="11"/>
  <c r="AI26" i="11"/>
  <c r="AH26" i="11"/>
  <c r="AG26" i="11"/>
  <c r="AF26" i="11"/>
  <c r="AQ25" i="11"/>
  <c r="AP25" i="11"/>
  <c r="AO25" i="11"/>
  <c r="AN25" i="11"/>
  <c r="AM25" i="11"/>
  <c r="AL25" i="11"/>
  <c r="AK25" i="11"/>
  <c r="AJ25" i="11"/>
  <c r="AI25" i="11"/>
  <c r="AH25" i="11"/>
  <c r="AG25" i="11"/>
  <c r="AF25" i="11"/>
  <c r="AQ24" i="11"/>
  <c r="AP42" i="11" s="1"/>
  <c r="AP24" i="11"/>
  <c r="AO42" i="11" s="1"/>
  <c r="AO24" i="11"/>
  <c r="AN42" i="11" s="1"/>
  <c r="AN24" i="11"/>
  <c r="AM42" i="11" s="1"/>
  <c r="AM24" i="11"/>
  <c r="AL42" i="11" s="1"/>
  <c r="AL24" i="11"/>
  <c r="AK42" i="11" s="1"/>
  <c r="AK24" i="11"/>
  <c r="AJ24" i="11"/>
  <c r="AI42" i="11" s="1"/>
  <c r="AI24" i="11"/>
  <c r="AH42" i="11" s="1"/>
  <c r="AH24" i="11"/>
  <c r="AG42" i="11" s="1"/>
  <c r="AG24" i="11"/>
  <c r="AF42" i="11" s="1"/>
  <c r="AF24" i="11"/>
  <c r="AE42" i="11" s="1"/>
  <c r="AQ23" i="11"/>
  <c r="AP23" i="11"/>
  <c r="AO23" i="11"/>
  <c r="AN23" i="11"/>
  <c r="AM23" i="11"/>
  <c r="AL23" i="11"/>
  <c r="AK23" i="11"/>
  <c r="AJ23" i="11"/>
  <c r="AI23" i="11"/>
  <c r="AH23" i="11"/>
  <c r="AG23" i="11"/>
  <c r="AF23" i="11"/>
  <c r="AQ22" i="11"/>
  <c r="AP22" i="11"/>
  <c r="AO22" i="11"/>
  <c r="AN22" i="11"/>
  <c r="AM22" i="11"/>
  <c r="AL22" i="11"/>
  <c r="AK22" i="11"/>
  <c r="AJ22" i="11"/>
  <c r="AI22" i="11"/>
  <c r="AH22" i="11"/>
  <c r="AG22" i="11"/>
  <c r="AF22" i="11"/>
  <c r="AQ21" i="11"/>
  <c r="AP21" i="11"/>
  <c r="AO21" i="11"/>
  <c r="AN21" i="11"/>
  <c r="AM21" i="11"/>
  <c r="AL21" i="11"/>
  <c r="AK21" i="11"/>
  <c r="AJ21" i="11"/>
  <c r="AI21" i="11"/>
  <c r="AH21" i="11"/>
  <c r="AG21" i="11"/>
  <c r="AF21" i="11"/>
  <c r="AQ20" i="11"/>
  <c r="AP20" i="11"/>
  <c r="AO20" i="11"/>
  <c r="AN20" i="11"/>
  <c r="AM20" i="11"/>
  <c r="AL20" i="11"/>
  <c r="AK20" i="11"/>
  <c r="AJ20" i="11"/>
  <c r="AI20" i="11"/>
  <c r="AH20" i="11"/>
  <c r="AG20" i="11"/>
  <c r="AF20" i="11"/>
  <c r="AQ19" i="11"/>
  <c r="AP40" i="11" s="1"/>
  <c r="AP19" i="11"/>
  <c r="AO40" i="11" s="1"/>
  <c r="AO19" i="11"/>
  <c r="AN40" i="11" s="1"/>
  <c r="AN19" i="11"/>
  <c r="AM40" i="11" s="1"/>
  <c r="AM19" i="11"/>
  <c r="AL40" i="11" s="1"/>
  <c r="AL19" i="11"/>
  <c r="AK40" i="11" s="1"/>
  <c r="AK19" i="11"/>
  <c r="AJ40" i="11" s="1"/>
  <c r="AJ19" i="11"/>
  <c r="AI40" i="11" s="1"/>
  <c r="AI19" i="11"/>
  <c r="AH40" i="11" s="1"/>
  <c r="AH19" i="11"/>
  <c r="AG40" i="11" s="1"/>
  <c r="AG19" i="11"/>
  <c r="AF40" i="11" s="1"/>
  <c r="AF19" i="11"/>
  <c r="AE40" i="11" s="1"/>
  <c r="AQ18" i="11"/>
  <c r="AP18" i="11"/>
  <c r="AO18" i="11"/>
  <c r="AN18" i="11"/>
  <c r="AM18" i="11"/>
  <c r="AL18" i="11"/>
  <c r="AK18" i="11"/>
  <c r="AJ18" i="11"/>
  <c r="AI18" i="11"/>
  <c r="AH18" i="11"/>
  <c r="AG18" i="11"/>
  <c r="AF18" i="11"/>
  <c r="AQ17" i="11"/>
  <c r="AP17" i="11"/>
  <c r="AO17" i="11"/>
  <c r="AN17" i="11"/>
  <c r="AM17" i="11"/>
  <c r="AL17" i="11"/>
  <c r="AK17" i="11"/>
  <c r="AJ17" i="11"/>
  <c r="AI17" i="11"/>
  <c r="AH17" i="11"/>
  <c r="AG17" i="11"/>
  <c r="AF17" i="11"/>
  <c r="AQ16" i="11"/>
  <c r="AP16" i="11"/>
  <c r="AO16" i="11"/>
  <c r="AN16" i="11"/>
  <c r="AM16" i="11"/>
  <c r="AL16" i="11"/>
  <c r="AK16" i="11"/>
  <c r="AJ16" i="11"/>
  <c r="AI16" i="11"/>
  <c r="AH16" i="11"/>
  <c r="AG16" i="11"/>
  <c r="AF16" i="11"/>
  <c r="AQ15" i="11"/>
  <c r="AP15" i="11"/>
  <c r="AO15" i="11"/>
  <c r="AN15" i="11"/>
  <c r="AM15" i="11"/>
  <c r="AL15" i="11"/>
  <c r="AK15" i="11"/>
  <c r="AJ15" i="11"/>
  <c r="AI15" i="11"/>
  <c r="AH15" i="11"/>
  <c r="AG15" i="11"/>
  <c r="AF15" i="11"/>
  <c r="AQ14" i="11"/>
  <c r="AP38" i="11" s="1"/>
  <c r="AP14" i="11"/>
  <c r="AO38" i="11" s="1"/>
  <c r="AO14" i="11"/>
  <c r="AN38" i="11" s="1"/>
  <c r="AN14" i="11"/>
  <c r="AM38" i="11" s="1"/>
  <c r="AM14" i="11"/>
  <c r="AL38" i="11" s="1"/>
  <c r="AL14" i="11"/>
  <c r="AK38" i="11" s="1"/>
  <c r="AK14" i="11"/>
  <c r="AJ38" i="11" s="1"/>
  <c r="AJ14" i="11"/>
  <c r="AI38" i="11" s="1"/>
  <c r="AI14" i="11"/>
  <c r="AH38" i="11" s="1"/>
  <c r="AH14" i="11"/>
  <c r="AG38" i="11" s="1"/>
  <c r="AG14" i="11"/>
  <c r="AF38" i="11" s="1"/>
  <c r="AF14" i="11"/>
  <c r="AE38" i="11" s="1"/>
  <c r="AQ13" i="11"/>
  <c r="AP13" i="11"/>
  <c r="AO13" i="11"/>
  <c r="AN13" i="11"/>
  <c r="AM13" i="11"/>
  <c r="AL13" i="11"/>
  <c r="AK13" i="11"/>
  <c r="AJ13" i="11"/>
  <c r="AI13" i="11"/>
  <c r="AH13" i="11"/>
  <c r="AG13" i="11"/>
  <c r="AF13" i="11"/>
  <c r="AQ12" i="11"/>
  <c r="AP12" i="11"/>
  <c r="AO12" i="11"/>
  <c r="AN12" i="11"/>
  <c r="AM12" i="11"/>
  <c r="AL12" i="11"/>
  <c r="AK12" i="11"/>
  <c r="AJ12" i="11"/>
  <c r="AI12" i="11"/>
  <c r="AH12" i="11"/>
  <c r="AG12" i="11"/>
  <c r="AF12" i="11"/>
  <c r="AQ11" i="11"/>
  <c r="AP11" i="11"/>
  <c r="AO11" i="11"/>
  <c r="AN11" i="11"/>
  <c r="AM11" i="11"/>
  <c r="AL11" i="11"/>
  <c r="AK11" i="11"/>
  <c r="AJ11" i="11"/>
  <c r="AI11" i="11"/>
  <c r="AH11" i="11"/>
  <c r="AG11" i="11"/>
  <c r="AF11" i="11"/>
  <c r="AQ10" i="11"/>
  <c r="AP10" i="11"/>
  <c r="AO10" i="11"/>
  <c r="AN10" i="11"/>
  <c r="AM10" i="11"/>
  <c r="AL10" i="11"/>
  <c r="AK10" i="11"/>
  <c r="AJ10" i="11"/>
  <c r="AI10" i="11"/>
  <c r="AH10" i="11"/>
  <c r="AG10" i="11"/>
  <c r="AF10" i="11"/>
  <c r="AQ9" i="11"/>
  <c r="AP9" i="11"/>
  <c r="AO36" i="11" s="1"/>
  <c r="AO9" i="11"/>
  <c r="AN36" i="11" s="1"/>
  <c r="AN9" i="11"/>
  <c r="AM36" i="11" s="1"/>
  <c r="AM9" i="11"/>
  <c r="AL36" i="11" s="1"/>
  <c r="AL9" i="11"/>
  <c r="AK36" i="11" s="1"/>
  <c r="AK9" i="11"/>
  <c r="AJ36" i="11" s="1"/>
  <c r="AJ9" i="11"/>
  <c r="AI36" i="11" s="1"/>
  <c r="AI9" i="11"/>
  <c r="AH36" i="11" s="1"/>
  <c r="AH9" i="11"/>
  <c r="AG36" i="11" s="1"/>
  <c r="AG9" i="11"/>
  <c r="AF36" i="11" s="1"/>
  <c r="AF9" i="11"/>
  <c r="AE36" i="11" s="1"/>
  <c r="AQ8" i="11"/>
  <c r="AP8" i="11"/>
  <c r="AO8" i="11"/>
  <c r="AN8" i="11"/>
  <c r="AM8" i="11"/>
  <c r="AL8" i="11"/>
  <c r="AK8" i="11"/>
  <c r="AJ8" i="11"/>
  <c r="AI8" i="11"/>
  <c r="AH8" i="11"/>
  <c r="AG8" i="11"/>
  <c r="AF8" i="11"/>
  <c r="AQ7" i="11"/>
  <c r="AP7" i="11"/>
  <c r="AO7" i="11"/>
  <c r="AN7" i="11"/>
  <c r="AM7" i="11"/>
  <c r="AL7" i="11"/>
  <c r="AK7" i="11"/>
  <c r="AJ7" i="11"/>
  <c r="AI7" i="11"/>
  <c r="AH7" i="11"/>
  <c r="AG7" i="11"/>
  <c r="AF7" i="11"/>
  <c r="AQ6" i="11"/>
  <c r="AP6" i="11"/>
  <c r="AO6" i="11"/>
  <c r="AN6" i="11"/>
  <c r="AM6" i="11"/>
  <c r="AL6" i="11"/>
  <c r="AK6" i="11"/>
  <c r="AJ6" i="11"/>
  <c r="AI6" i="11"/>
  <c r="AH6" i="11"/>
  <c r="AG6" i="11"/>
  <c r="AF6" i="11"/>
  <c r="AQ5" i="11"/>
  <c r="AP5" i="11"/>
  <c r="AO5" i="11"/>
  <c r="AN5" i="11"/>
  <c r="AM5" i="11"/>
  <c r="AL5" i="11"/>
  <c r="AK5" i="11"/>
  <c r="AJ5" i="11"/>
  <c r="AI5" i="11"/>
  <c r="AH5" i="11"/>
  <c r="AG5" i="11"/>
  <c r="AF5" i="11"/>
  <c r="AQ4" i="11"/>
  <c r="AP34" i="11" s="1"/>
  <c r="AP4" i="11"/>
  <c r="AO34" i="11" s="1"/>
  <c r="AO4" i="11"/>
  <c r="AN34" i="11" s="1"/>
  <c r="AN4" i="11"/>
  <c r="AM34" i="11" s="1"/>
  <c r="AM4" i="11"/>
  <c r="AL34" i="11" s="1"/>
  <c r="AL4" i="11"/>
  <c r="AK34" i="11" s="1"/>
  <c r="AK4" i="11"/>
  <c r="AJ4" i="11"/>
  <c r="AI34" i="11" s="1"/>
  <c r="AI4" i="11"/>
  <c r="AH34" i="11" s="1"/>
  <c r="AH4" i="11"/>
  <c r="AG34" i="11" s="1"/>
  <c r="AG4" i="11"/>
  <c r="AF34" i="11" s="1"/>
  <c r="AF4" i="11"/>
  <c r="AE34" i="11" s="1"/>
  <c r="AF33" i="9"/>
  <c r="AG33" i="9"/>
  <c r="AH33" i="9"/>
  <c r="AI33" i="9"/>
  <c r="AJ33" i="9"/>
  <c r="AK33" i="9"/>
  <c r="AL33" i="9"/>
  <c r="AM33" i="9"/>
  <c r="AN33" i="9"/>
  <c r="AO33" i="9"/>
  <c r="AP33" i="9"/>
  <c r="AF35" i="9"/>
  <c r="AG35" i="9"/>
  <c r="AH35" i="9"/>
  <c r="AI35" i="9"/>
  <c r="AJ35" i="9"/>
  <c r="AK35" i="9"/>
  <c r="AL35" i="9"/>
  <c r="AM35" i="9"/>
  <c r="AN35" i="9"/>
  <c r="AO35" i="9"/>
  <c r="AP35" i="9"/>
  <c r="AF37" i="9"/>
  <c r="AG37" i="9"/>
  <c r="AH37" i="9"/>
  <c r="AI37" i="9"/>
  <c r="AJ37" i="9"/>
  <c r="AK37" i="9"/>
  <c r="AL37" i="9"/>
  <c r="AM37" i="9"/>
  <c r="AN37" i="9"/>
  <c r="AO37" i="9"/>
  <c r="AP37" i="9"/>
  <c r="AF39" i="9"/>
  <c r="AG39" i="9"/>
  <c r="AH39" i="9"/>
  <c r="AI39" i="9"/>
  <c r="AJ39" i="9"/>
  <c r="AK39" i="9"/>
  <c r="AL39" i="9"/>
  <c r="AM39" i="9"/>
  <c r="AN39" i="9"/>
  <c r="AO39" i="9"/>
  <c r="AP39" i="9"/>
  <c r="AF41" i="9"/>
  <c r="AG41" i="9"/>
  <c r="AH41" i="9"/>
  <c r="AI41" i="9"/>
  <c r="AJ41" i="9"/>
  <c r="AK41" i="9"/>
  <c r="AL41" i="9"/>
  <c r="AM41" i="9"/>
  <c r="AN41" i="9"/>
  <c r="AO41" i="9"/>
  <c r="AP41" i="9"/>
  <c r="AE41" i="9"/>
  <c r="AE39" i="9"/>
  <c r="AE37" i="9"/>
  <c r="AE35" i="9"/>
  <c r="AE33" i="9"/>
  <c r="AG9" i="9"/>
  <c r="AH9" i="9"/>
  <c r="AI9" i="9"/>
  <c r="AJ9" i="9"/>
  <c r="AK9" i="9"/>
  <c r="AL9" i="9"/>
  <c r="AM9" i="9"/>
  <c r="AN9" i="9"/>
  <c r="AO9" i="9"/>
  <c r="AP9" i="9"/>
  <c r="AQ9" i="9"/>
  <c r="AG10" i="9"/>
  <c r="AH10" i="9"/>
  <c r="AI10" i="9"/>
  <c r="AJ10" i="9"/>
  <c r="AK10" i="9"/>
  <c r="AL10" i="9"/>
  <c r="AM10" i="9"/>
  <c r="AN10" i="9"/>
  <c r="AO10" i="9"/>
  <c r="AP10" i="9"/>
  <c r="AQ10" i="9"/>
  <c r="AG11" i="9"/>
  <c r="AH11" i="9"/>
  <c r="AI11" i="9"/>
  <c r="AJ11" i="9"/>
  <c r="AK11" i="9"/>
  <c r="AL11" i="9"/>
  <c r="AM11" i="9"/>
  <c r="AN11" i="9"/>
  <c r="AO11" i="9"/>
  <c r="AP11" i="9"/>
  <c r="AQ11" i="9"/>
  <c r="AG12" i="9"/>
  <c r="AH12" i="9"/>
  <c r="AI12" i="9"/>
  <c r="AJ12" i="9"/>
  <c r="AK12" i="9"/>
  <c r="AL12" i="9"/>
  <c r="AM12" i="9"/>
  <c r="AN12" i="9"/>
  <c r="AO12" i="9"/>
  <c r="AP12" i="9"/>
  <c r="AQ12" i="9"/>
  <c r="AG13" i="9"/>
  <c r="AH13" i="9"/>
  <c r="AI13" i="9"/>
  <c r="AJ13" i="9"/>
  <c r="AK13" i="9"/>
  <c r="AL13" i="9"/>
  <c r="AM13" i="9"/>
  <c r="AN13" i="9"/>
  <c r="AO13" i="9"/>
  <c r="AP13" i="9"/>
  <c r="AQ13" i="9"/>
  <c r="AF13" i="9"/>
  <c r="AF12" i="9"/>
  <c r="AF11" i="9"/>
  <c r="AF10" i="9"/>
  <c r="AF9" i="9"/>
  <c r="AG4" i="9"/>
  <c r="AH4" i="9"/>
  <c r="AI4" i="9"/>
  <c r="AJ4" i="9"/>
  <c r="AK4" i="9"/>
  <c r="AL4" i="9"/>
  <c r="AM4" i="9"/>
  <c r="AN4" i="9"/>
  <c r="AO4" i="9"/>
  <c r="AP4" i="9"/>
  <c r="AQ4" i="9"/>
  <c r="AG5" i="9"/>
  <c r="AH5" i="9"/>
  <c r="AI5" i="9"/>
  <c r="AJ5" i="9"/>
  <c r="AK5" i="9"/>
  <c r="AL5" i="9"/>
  <c r="AM5" i="9"/>
  <c r="AN5" i="9"/>
  <c r="AO5" i="9"/>
  <c r="AP5" i="9"/>
  <c r="AQ5" i="9"/>
  <c r="AG6" i="9"/>
  <c r="AH6" i="9"/>
  <c r="AI6" i="9"/>
  <c r="AJ6" i="9"/>
  <c r="AK6" i="9"/>
  <c r="AL6" i="9"/>
  <c r="AM6" i="9"/>
  <c r="AN6" i="9"/>
  <c r="AO6" i="9"/>
  <c r="AP6" i="9"/>
  <c r="AQ6" i="9"/>
  <c r="AG7" i="9"/>
  <c r="AH7" i="9"/>
  <c r="AI7" i="9"/>
  <c r="AJ7" i="9"/>
  <c r="AK7" i="9"/>
  <c r="AL7" i="9"/>
  <c r="AM7" i="9"/>
  <c r="AN7" i="9"/>
  <c r="AO7" i="9"/>
  <c r="AP7" i="9"/>
  <c r="AQ7" i="9"/>
  <c r="AG8" i="9"/>
  <c r="AH8" i="9"/>
  <c r="AI8" i="9"/>
  <c r="AJ8" i="9"/>
  <c r="AK8" i="9"/>
  <c r="AL8" i="9"/>
  <c r="AM8" i="9"/>
  <c r="AN8" i="9"/>
  <c r="AO8" i="9"/>
  <c r="AP8" i="9"/>
  <c r="AQ8" i="9"/>
  <c r="AG14" i="9"/>
  <c r="AH14" i="9"/>
  <c r="AI14" i="9"/>
  <c r="AJ14" i="9"/>
  <c r="AK14" i="9"/>
  <c r="AL14" i="9"/>
  <c r="AM14" i="9"/>
  <c r="AN14" i="9"/>
  <c r="AO14" i="9"/>
  <c r="AP14" i="9"/>
  <c r="AQ14" i="9"/>
  <c r="AG15" i="9"/>
  <c r="AH15" i="9"/>
  <c r="AI15" i="9"/>
  <c r="AJ15" i="9"/>
  <c r="AK15" i="9"/>
  <c r="AL15" i="9"/>
  <c r="AM15" i="9"/>
  <c r="AN15" i="9"/>
  <c r="AO15" i="9"/>
  <c r="AP15" i="9"/>
  <c r="AQ15" i="9"/>
  <c r="AG16" i="9"/>
  <c r="AH16" i="9"/>
  <c r="AI16" i="9"/>
  <c r="AJ16" i="9"/>
  <c r="AK16" i="9"/>
  <c r="AL16" i="9"/>
  <c r="AM16" i="9"/>
  <c r="AN16" i="9"/>
  <c r="AO16" i="9"/>
  <c r="AP16" i="9"/>
  <c r="AQ16" i="9"/>
  <c r="AG17" i="9"/>
  <c r="AH17" i="9"/>
  <c r="AI17" i="9"/>
  <c r="AJ17" i="9"/>
  <c r="AK17" i="9"/>
  <c r="AL17" i="9"/>
  <c r="AM17" i="9"/>
  <c r="AN17" i="9"/>
  <c r="AO17" i="9"/>
  <c r="AP17" i="9"/>
  <c r="AQ17" i="9"/>
  <c r="AG18" i="9"/>
  <c r="AH18" i="9"/>
  <c r="AI18" i="9"/>
  <c r="AJ18" i="9"/>
  <c r="AK18" i="9"/>
  <c r="AL18" i="9"/>
  <c r="AM18" i="9"/>
  <c r="AN18" i="9"/>
  <c r="AO18" i="9"/>
  <c r="AP18" i="9"/>
  <c r="AQ18" i="9"/>
  <c r="AG19" i="9"/>
  <c r="AH19" i="9"/>
  <c r="AI19" i="9"/>
  <c r="AJ19" i="9"/>
  <c r="AK19" i="9"/>
  <c r="AL19" i="9"/>
  <c r="AM19" i="9"/>
  <c r="AN19" i="9"/>
  <c r="AO19" i="9"/>
  <c r="AP19" i="9"/>
  <c r="AQ19" i="9"/>
  <c r="AG20" i="9"/>
  <c r="AH20" i="9"/>
  <c r="AI20" i="9"/>
  <c r="AJ20" i="9"/>
  <c r="AK20" i="9"/>
  <c r="AL20" i="9"/>
  <c r="AM20" i="9"/>
  <c r="AN20" i="9"/>
  <c r="AO20" i="9"/>
  <c r="AP20" i="9"/>
  <c r="AQ20" i="9"/>
  <c r="AG21" i="9"/>
  <c r="AH21" i="9"/>
  <c r="AI21" i="9"/>
  <c r="AJ21" i="9"/>
  <c r="AK21" i="9"/>
  <c r="AL21" i="9"/>
  <c r="AM21" i="9"/>
  <c r="AN21" i="9"/>
  <c r="AO21" i="9"/>
  <c r="AP21" i="9"/>
  <c r="AQ21" i="9"/>
  <c r="AG22" i="9"/>
  <c r="AH22" i="9"/>
  <c r="AI22" i="9"/>
  <c r="AJ22" i="9"/>
  <c r="AK22" i="9"/>
  <c r="AL22" i="9"/>
  <c r="AM22" i="9"/>
  <c r="AN22" i="9"/>
  <c r="AO22" i="9"/>
  <c r="AP22" i="9"/>
  <c r="AQ22" i="9"/>
  <c r="AG23" i="9"/>
  <c r="AH23" i="9"/>
  <c r="AI23" i="9"/>
  <c r="AJ23" i="9"/>
  <c r="AK23" i="9"/>
  <c r="AL23" i="9"/>
  <c r="AM23" i="9"/>
  <c r="AN23" i="9"/>
  <c r="AO23" i="9"/>
  <c r="AP23" i="9"/>
  <c r="AQ23" i="9"/>
  <c r="AG24" i="9"/>
  <c r="AH24" i="9"/>
  <c r="AI24" i="9"/>
  <c r="AJ24" i="9"/>
  <c r="AK24" i="9"/>
  <c r="AL24" i="9"/>
  <c r="AM24" i="9"/>
  <c r="AN24" i="9"/>
  <c r="AO24" i="9"/>
  <c r="AP24" i="9"/>
  <c r="AQ24" i="9"/>
  <c r="AG25" i="9"/>
  <c r="AH25" i="9"/>
  <c r="AI25" i="9"/>
  <c r="AJ25" i="9"/>
  <c r="AK25" i="9"/>
  <c r="AL25" i="9"/>
  <c r="AM25" i="9"/>
  <c r="AN25" i="9"/>
  <c r="AO25" i="9"/>
  <c r="AP25" i="9"/>
  <c r="AQ25" i="9"/>
  <c r="AG26" i="9"/>
  <c r="AH26" i="9"/>
  <c r="AI26" i="9"/>
  <c r="AJ26" i="9"/>
  <c r="AK26" i="9"/>
  <c r="AL26" i="9"/>
  <c r="AM26" i="9"/>
  <c r="AN26" i="9"/>
  <c r="AO26" i="9"/>
  <c r="AP26" i="9"/>
  <c r="AQ26" i="9"/>
  <c r="AG27" i="9"/>
  <c r="AH27" i="9"/>
  <c r="AI27" i="9"/>
  <c r="AJ27" i="9"/>
  <c r="AK27" i="9"/>
  <c r="AL27" i="9"/>
  <c r="AM27" i="9"/>
  <c r="AN27" i="9"/>
  <c r="AO27" i="9"/>
  <c r="AP27" i="9"/>
  <c r="AQ27" i="9"/>
  <c r="AG28" i="9"/>
  <c r="AH28" i="9"/>
  <c r="AI28" i="9"/>
  <c r="AJ28" i="9"/>
  <c r="AK28" i="9"/>
  <c r="AL28" i="9"/>
  <c r="AM28" i="9"/>
  <c r="AN28" i="9"/>
  <c r="AO28" i="9"/>
  <c r="AP28" i="9"/>
  <c r="AQ28" i="9"/>
  <c r="AF28" i="9"/>
  <c r="AF27" i="9"/>
  <c r="AF26" i="9"/>
  <c r="AF25" i="9"/>
  <c r="AF24" i="9"/>
  <c r="AF23" i="9"/>
  <c r="AF22" i="9"/>
  <c r="AF21" i="9"/>
  <c r="AF20" i="9"/>
  <c r="AF19" i="9"/>
  <c r="AF18" i="9"/>
  <c r="AF17" i="9"/>
  <c r="AF16" i="9"/>
  <c r="AF15" i="9"/>
  <c r="AF14" i="9"/>
  <c r="AF8" i="9"/>
  <c r="AF7" i="9"/>
  <c r="AF6" i="9"/>
  <c r="AF5" i="9"/>
  <c r="AF4" i="9"/>
  <c r="AB14" i="15"/>
  <c r="AA14" i="15"/>
  <c r="Z14" i="15"/>
  <c r="Y14" i="15"/>
  <c r="X14" i="15"/>
  <c r="W14" i="15"/>
  <c r="V14" i="15"/>
  <c r="U14" i="15"/>
  <c r="T14" i="15"/>
  <c r="S14" i="15"/>
  <c r="R14" i="15"/>
  <c r="Q14" i="15"/>
  <c r="AB13" i="15"/>
  <c r="AA13" i="15"/>
  <c r="Z13" i="15"/>
  <c r="Y13" i="15"/>
  <c r="X13" i="15"/>
  <c r="W13" i="15"/>
  <c r="V13" i="15"/>
  <c r="U13" i="15"/>
  <c r="T13" i="15"/>
  <c r="S13" i="15"/>
  <c r="R13" i="15"/>
  <c r="Q13" i="15"/>
  <c r="AB12" i="15"/>
  <c r="AA12" i="15"/>
  <c r="Z12" i="15"/>
  <c r="Y12" i="15"/>
  <c r="X12" i="15"/>
  <c r="W12" i="15"/>
  <c r="V12" i="15"/>
  <c r="U12" i="15"/>
  <c r="T12" i="15"/>
  <c r="S12" i="15"/>
  <c r="R12" i="15"/>
  <c r="Q12" i="15"/>
  <c r="AB11" i="15"/>
  <c r="AA11" i="15"/>
  <c r="Z11" i="15"/>
  <c r="Y11" i="15"/>
  <c r="X11" i="15"/>
  <c r="W11" i="15"/>
  <c r="V11" i="15"/>
  <c r="U11" i="15"/>
  <c r="T11" i="15"/>
  <c r="S11" i="15"/>
  <c r="R11" i="15"/>
  <c r="Q11" i="15"/>
  <c r="AB10" i="15"/>
  <c r="AA10" i="15"/>
  <c r="Z10" i="15"/>
  <c r="Y10" i="15"/>
  <c r="X10" i="15"/>
  <c r="W10" i="15"/>
  <c r="V10" i="15"/>
  <c r="U10" i="15"/>
  <c r="T10" i="15"/>
  <c r="S10" i="15"/>
  <c r="R10" i="15"/>
  <c r="Q10" i="15"/>
  <c r="AB9" i="15"/>
  <c r="AA9" i="15"/>
  <c r="Z9" i="15"/>
  <c r="Y9" i="15"/>
  <c r="X9" i="15"/>
  <c r="W9" i="15"/>
  <c r="V9" i="15"/>
  <c r="U9" i="15"/>
  <c r="T9" i="15"/>
  <c r="S9" i="15"/>
  <c r="R9" i="15"/>
  <c r="Q9" i="15"/>
  <c r="AB8" i="15"/>
  <c r="AA8" i="15"/>
  <c r="Z8" i="15"/>
  <c r="Y8" i="15"/>
  <c r="X8" i="15"/>
  <c r="W8" i="15"/>
  <c r="V8" i="15"/>
  <c r="U8" i="15"/>
  <c r="T8" i="15"/>
  <c r="S8" i="15"/>
  <c r="R8" i="15"/>
  <c r="Q8" i="15"/>
  <c r="AB7" i="15"/>
  <c r="AA7" i="15"/>
  <c r="Z7" i="15"/>
  <c r="Y7" i="15"/>
  <c r="X7" i="15"/>
  <c r="W7" i="15"/>
  <c r="V7" i="15"/>
  <c r="U7" i="15"/>
  <c r="T7" i="15"/>
  <c r="S7" i="15"/>
  <c r="R7" i="15"/>
  <c r="Q7" i="15"/>
  <c r="AB6" i="15"/>
  <c r="AA6" i="15"/>
  <c r="Z6" i="15"/>
  <c r="Y6" i="15"/>
  <c r="X6" i="15"/>
  <c r="W6" i="15"/>
  <c r="V6" i="15"/>
  <c r="U6" i="15"/>
  <c r="T6" i="15"/>
  <c r="S6" i="15"/>
  <c r="R6" i="15"/>
  <c r="Q6" i="15"/>
  <c r="AB5" i="15"/>
  <c r="AA5" i="15"/>
  <c r="Z5" i="15"/>
  <c r="Y5" i="15"/>
  <c r="X5" i="15"/>
  <c r="W5" i="15"/>
  <c r="V5" i="15"/>
  <c r="U5" i="15"/>
  <c r="T5" i="15"/>
  <c r="S5" i="15"/>
  <c r="R5" i="15"/>
  <c r="Q5" i="15"/>
  <c r="R4" i="15"/>
  <c r="S4" i="15" s="1"/>
  <c r="T4" i="15" s="1"/>
  <c r="U4" i="15" s="1"/>
  <c r="V4" i="15" s="1"/>
  <c r="W4" i="15" s="1"/>
  <c r="X4" i="15" s="1"/>
  <c r="Y4" i="15" s="1"/>
  <c r="Z4" i="15" s="1"/>
  <c r="AA4" i="15" s="1"/>
  <c r="AB4" i="15" s="1"/>
  <c r="AB14" i="14"/>
  <c r="AA14" i="14"/>
  <c r="Z14" i="14"/>
  <c r="Y14" i="14"/>
  <c r="X14" i="14"/>
  <c r="W14" i="14"/>
  <c r="V14" i="14"/>
  <c r="U14" i="14"/>
  <c r="T14" i="14"/>
  <c r="S14" i="14"/>
  <c r="R14" i="14"/>
  <c r="Q14" i="14"/>
  <c r="AB13" i="14"/>
  <c r="AA13" i="14"/>
  <c r="Z13" i="14"/>
  <c r="Y13" i="14"/>
  <c r="X13" i="14"/>
  <c r="W13" i="14"/>
  <c r="V13" i="14"/>
  <c r="U13" i="14"/>
  <c r="T13" i="14"/>
  <c r="S13" i="14"/>
  <c r="R13" i="14"/>
  <c r="Q13" i="14"/>
  <c r="AB12" i="14"/>
  <c r="AA12" i="14"/>
  <c r="Z12" i="14"/>
  <c r="Y12" i="14"/>
  <c r="X12" i="14"/>
  <c r="W12" i="14"/>
  <c r="V12" i="14"/>
  <c r="U12" i="14"/>
  <c r="T12" i="14"/>
  <c r="S12" i="14"/>
  <c r="R12" i="14"/>
  <c r="Q12" i="14"/>
  <c r="AB11" i="14"/>
  <c r="AA11" i="14"/>
  <c r="Z11" i="14"/>
  <c r="Y11" i="14"/>
  <c r="X11" i="14"/>
  <c r="W11" i="14"/>
  <c r="V11" i="14"/>
  <c r="U11" i="14"/>
  <c r="T11" i="14"/>
  <c r="S11" i="14"/>
  <c r="R11" i="14"/>
  <c r="Q11" i="14"/>
  <c r="AB10" i="14"/>
  <c r="AA10" i="14"/>
  <c r="Z10" i="14"/>
  <c r="Y10" i="14"/>
  <c r="X10" i="14"/>
  <c r="W10" i="14"/>
  <c r="V10" i="14"/>
  <c r="U10" i="14"/>
  <c r="T10" i="14"/>
  <c r="S10" i="14"/>
  <c r="R10" i="14"/>
  <c r="Q10" i="14"/>
  <c r="AB9" i="14"/>
  <c r="AA9" i="14"/>
  <c r="Z9" i="14"/>
  <c r="Y9" i="14"/>
  <c r="X9" i="14"/>
  <c r="W9" i="14"/>
  <c r="V9" i="14"/>
  <c r="U9" i="14"/>
  <c r="T9" i="14"/>
  <c r="S9" i="14"/>
  <c r="R9" i="14"/>
  <c r="Q9" i="14"/>
  <c r="AB8" i="14"/>
  <c r="AA8" i="14"/>
  <c r="Z8" i="14"/>
  <c r="Y8" i="14"/>
  <c r="X8" i="14"/>
  <c r="W8" i="14"/>
  <c r="V8" i="14"/>
  <c r="U8" i="14"/>
  <c r="T8" i="14"/>
  <c r="S8" i="14"/>
  <c r="R8" i="14"/>
  <c r="Q8" i="14"/>
  <c r="AB7" i="14"/>
  <c r="AA7" i="14"/>
  <c r="Z7" i="14"/>
  <c r="Y7" i="14"/>
  <c r="X7" i="14"/>
  <c r="W7" i="14"/>
  <c r="V7" i="14"/>
  <c r="U7" i="14"/>
  <c r="T7" i="14"/>
  <c r="S7" i="14"/>
  <c r="R7" i="14"/>
  <c r="Q7" i="14"/>
  <c r="AB6" i="14"/>
  <c r="AA6" i="14"/>
  <c r="Z6" i="14"/>
  <c r="Y6" i="14"/>
  <c r="X6" i="14"/>
  <c r="W6" i="14"/>
  <c r="V6" i="14"/>
  <c r="U6" i="14"/>
  <c r="T6" i="14"/>
  <c r="S6" i="14"/>
  <c r="R6" i="14"/>
  <c r="Q6" i="14"/>
  <c r="AB5" i="14"/>
  <c r="AA5" i="14"/>
  <c r="Z5" i="14"/>
  <c r="Y5" i="14"/>
  <c r="X5" i="14"/>
  <c r="W5" i="14"/>
  <c r="V5" i="14"/>
  <c r="U5" i="14"/>
  <c r="T5" i="14"/>
  <c r="S5" i="14"/>
  <c r="R5" i="14"/>
  <c r="Q5" i="14"/>
  <c r="R4" i="14"/>
  <c r="S4" i="14" s="1"/>
  <c r="T4" i="14" s="1"/>
  <c r="U4" i="14" s="1"/>
  <c r="V4" i="14" s="1"/>
  <c r="W4" i="14" s="1"/>
  <c r="X4" i="14" s="1"/>
  <c r="Y4" i="14" s="1"/>
  <c r="Z4" i="14" s="1"/>
  <c r="AA4" i="14" s="1"/>
  <c r="AB4" i="14" s="1"/>
  <c r="AB14" i="13"/>
  <c r="AA14" i="13"/>
  <c r="Z14" i="13"/>
  <c r="Y14" i="13"/>
  <c r="X14" i="13"/>
  <c r="W14" i="13"/>
  <c r="V14" i="13"/>
  <c r="U14" i="13"/>
  <c r="T14" i="13"/>
  <c r="S14" i="13"/>
  <c r="R14" i="13"/>
  <c r="Q14" i="13"/>
  <c r="AB13" i="13"/>
  <c r="AA13" i="13"/>
  <c r="Z13" i="13"/>
  <c r="Y13" i="13"/>
  <c r="X13" i="13"/>
  <c r="W13" i="13"/>
  <c r="V13" i="13"/>
  <c r="U13" i="13"/>
  <c r="T13" i="13"/>
  <c r="S13" i="13"/>
  <c r="R13" i="13"/>
  <c r="Q13" i="13"/>
  <c r="AB12" i="13"/>
  <c r="AA12" i="13"/>
  <c r="Z12" i="13"/>
  <c r="Y12" i="13"/>
  <c r="X12" i="13"/>
  <c r="W12" i="13"/>
  <c r="V12" i="13"/>
  <c r="U12" i="13"/>
  <c r="T12" i="13"/>
  <c r="S12" i="13"/>
  <c r="R12" i="13"/>
  <c r="Q12" i="13"/>
  <c r="AB11" i="13"/>
  <c r="AA11" i="13"/>
  <c r="Z11" i="13"/>
  <c r="Y11" i="13"/>
  <c r="X11" i="13"/>
  <c r="W11" i="13"/>
  <c r="V11" i="13"/>
  <c r="U11" i="13"/>
  <c r="T11" i="13"/>
  <c r="S11" i="13"/>
  <c r="R11" i="13"/>
  <c r="Q11" i="13"/>
  <c r="AB10" i="13"/>
  <c r="AA10" i="13"/>
  <c r="Z10" i="13"/>
  <c r="Y10" i="13"/>
  <c r="X10" i="13"/>
  <c r="W10" i="13"/>
  <c r="V10" i="13"/>
  <c r="U10" i="13"/>
  <c r="T10" i="13"/>
  <c r="S10" i="13"/>
  <c r="R10" i="13"/>
  <c r="Q10" i="13"/>
  <c r="AB9" i="13"/>
  <c r="AA9" i="13"/>
  <c r="Z9" i="13"/>
  <c r="Y9" i="13"/>
  <c r="X9" i="13"/>
  <c r="W9" i="13"/>
  <c r="V9" i="13"/>
  <c r="U9" i="13"/>
  <c r="T9" i="13"/>
  <c r="S9" i="13"/>
  <c r="R9" i="13"/>
  <c r="Q9" i="13"/>
  <c r="AB8" i="13"/>
  <c r="AA8" i="13"/>
  <c r="Z8" i="13"/>
  <c r="Y8" i="13"/>
  <c r="X8" i="13"/>
  <c r="W8" i="13"/>
  <c r="V8" i="13"/>
  <c r="U8" i="13"/>
  <c r="T8" i="13"/>
  <c r="S8" i="13"/>
  <c r="R8" i="13"/>
  <c r="Q8" i="13"/>
  <c r="AB7" i="13"/>
  <c r="AA7" i="13"/>
  <c r="Z7" i="13"/>
  <c r="Y7" i="13"/>
  <c r="X7" i="13"/>
  <c r="W7" i="13"/>
  <c r="V7" i="13"/>
  <c r="U7" i="13"/>
  <c r="T7" i="13"/>
  <c r="S7" i="13"/>
  <c r="R7" i="13"/>
  <c r="Q7" i="13"/>
  <c r="AB6" i="13"/>
  <c r="AA6" i="13"/>
  <c r="Z6" i="13"/>
  <c r="Y6" i="13"/>
  <c r="X6" i="13"/>
  <c r="W6" i="13"/>
  <c r="V6" i="13"/>
  <c r="U6" i="13"/>
  <c r="T6" i="13"/>
  <c r="S6" i="13"/>
  <c r="R6" i="13"/>
  <c r="Q6" i="13"/>
  <c r="AB5" i="13"/>
  <c r="AA5" i="13"/>
  <c r="Z5" i="13"/>
  <c r="Y5" i="13"/>
  <c r="X5" i="13"/>
  <c r="W5" i="13"/>
  <c r="V5" i="13"/>
  <c r="U5" i="13"/>
  <c r="T5" i="13"/>
  <c r="S5" i="13"/>
  <c r="R5" i="13"/>
  <c r="Q5" i="13"/>
  <c r="R4" i="13"/>
  <c r="S4" i="13" s="1"/>
  <c r="T4" i="13" s="1"/>
  <c r="U4" i="13" s="1"/>
  <c r="V4" i="13" s="1"/>
  <c r="W4" i="13" s="1"/>
  <c r="X4" i="13" s="1"/>
  <c r="Y4" i="13" s="1"/>
  <c r="Z4" i="13" s="1"/>
  <c r="AA4" i="13" s="1"/>
  <c r="AB4" i="13" s="1"/>
  <c r="AB14" i="12"/>
  <c r="AA14" i="12"/>
  <c r="Z14" i="12"/>
  <c r="Y14" i="12"/>
  <c r="X14" i="12"/>
  <c r="W14" i="12"/>
  <c r="V14" i="12"/>
  <c r="U14" i="12"/>
  <c r="T14" i="12"/>
  <c r="S14" i="12"/>
  <c r="R14" i="12"/>
  <c r="Q14" i="12"/>
  <c r="AB13" i="12"/>
  <c r="AA13" i="12"/>
  <c r="Z13" i="12"/>
  <c r="Y13" i="12"/>
  <c r="X13" i="12"/>
  <c r="W13" i="12"/>
  <c r="V13" i="12"/>
  <c r="U13" i="12"/>
  <c r="T13" i="12"/>
  <c r="S13" i="12"/>
  <c r="R13" i="12"/>
  <c r="Q13" i="12"/>
  <c r="AB12" i="12"/>
  <c r="AA12" i="12"/>
  <c r="Z12" i="12"/>
  <c r="Y12" i="12"/>
  <c r="X12" i="12"/>
  <c r="W12" i="12"/>
  <c r="V12" i="12"/>
  <c r="U12" i="12"/>
  <c r="T12" i="12"/>
  <c r="S12" i="12"/>
  <c r="R12" i="12"/>
  <c r="Q12" i="12"/>
  <c r="AB11" i="12"/>
  <c r="AA11" i="12"/>
  <c r="Z11" i="12"/>
  <c r="Y11" i="12"/>
  <c r="X11" i="12"/>
  <c r="W11" i="12"/>
  <c r="V11" i="12"/>
  <c r="U11" i="12"/>
  <c r="T11" i="12"/>
  <c r="S11" i="12"/>
  <c r="R11" i="12"/>
  <c r="Q11" i="12"/>
  <c r="AB10" i="12"/>
  <c r="AA10" i="12"/>
  <c r="Z10" i="12"/>
  <c r="Y10" i="12"/>
  <c r="X10" i="12"/>
  <c r="W10" i="12"/>
  <c r="V10" i="12"/>
  <c r="U10" i="12"/>
  <c r="T10" i="12"/>
  <c r="S10" i="12"/>
  <c r="R10" i="12"/>
  <c r="Q10" i="12"/>
  <c r="AB9" i="12"/>
  <c r="AA9" i="12"/>
  <c r="Z9" i="12"/>
  <c r="Y9" i="12"/>
  <c r="X9" i="12"/>
  <c r="W9" i="12"/>
  <c r="V9" i="12"/>
  <c r="U9" i="12"/>
  <c r="T9" i="12"/>
  <c r="S9" i="12"/>
  <c r="R9" i="12"/>
  <c r="Q9" i="12"/>
  <c r="AB8" i="12"/>
  <c r="AA8" i="12"/>
  <c r="Z8" i="12"/>
  <c r="Y8" i="12"/>
  <c r="X8" i="12"/>
  <c r="W8" i="12"/>
  <c r="V8" i="12"/>
  <c r="U8" i="12"/>
  <c r="T8" i="12"/>
  <c r="S8" i="12"/>
  <c r="R8" i="12"/>
  <c r="Q8" i="12"/>
  <c r="AB7" i="12"/>
  <c r="AA7" i="12"/>
  <c r="Z7" i="12"/>
  <c r="Y7" i="12"/>
  <c r="X7" i="12"/>
  <c r="W7" i="12"/>
  <c r="V7" i="12"/>
  <c r="U7" i="12"/>
  <c r="T7" i="12"/>
  <c r="S7" i="12"/>
  <c r="R7" i="12"/>
  <c r="Q7" i="12"/>
  <c r="AB6" i="12"/>
  <c r="AA6" i="12"/>
  <c r="Z6" i="12"/>
  <c r="Y6" i="12"/>
  <c r="X6" i="12"/>
  <c r="W6" i="12"/>
  <c r="V6" i="12"/>
  <c r="U6" i="12"/>
  <c r="T6" i="12"/>
  <c r="S6" i="12"/>
  <c r="R6" i="12"/>
  <c r="Q6" i="12"/>
  <c r="AB5" i="12"/>
  <c r="AA5" i="12"/>
  <c r="Z5" i="12"/>
  <c r="Y5" i="12"/>
  <c r="X5" i="12"/>
  <c r="W5" i="12"/>
  <c r="V5" i="12"/>
  <c r="U5" i="12"/>
  <c r="T5" i="12"/>
  <c r="S5" i="12"/>
  <c r="R5" i="12"/>
  <c r="Q5" i="12"/>
  <c r="S4" i="12"/>
  <c r="T4" i="12" s="1"/>
  <c r="U4" i="12" s="1"/>
  <c r="V4" i="12" s="1"/>
  <c r="W4" i="12" s="1"/>
  <c r="X4" i="12" s="1"/>
  <c r="Y4" i="12" s="1"/>
  <c r="Z4" i="12" s="1"/>
  <c r="AA4" i="12" s="1"/>
  <c r="AB4" i="12" s="1"/>
  <c r="R4" i="12"/>
  <c r="AB14" i="11"/>
  <c r="AA14" i="11"/>
  <c r="Z14" i="11"/>
  <c r="Y14" i="11"/>
  <c r="X14" i="11"/>
  <c r="W14" i="11"/>
  <c r="V14" i="11"/>
  <c r="U14" i="11"/>
  <c r="T14" i="11"/>
  <c r="S14" i="11"/>
  <c r="R14" i="11"/>
  <c r="Q14" i="11"/>
  <c r="AB13" i="11"/>
  <c r="AA13" i="11"/>
  <c r="Z13" i="11"/>
  <c r="Y13" i="11"/>
  <c r="X13" i="11"/>
  <c r="W13" i="11"/>
  <c r="V13" i="11"/>
  <c r="U13" i="11"/>
  <c r="T13" i="11"/>
  <c r="S13" i="11"/>
  <c r="R13" i="11"/>
  <c r="Q13" i="11"/>
  <c r="AB12" i="11"/>
  <c r="AA12" i="11"/>
  <c r="Z12" i="11"/>
  <c r="Y12" i="11"/>
  <c r="X12" i="11"/>
  <c r="W12" i="11"/>
  <c r="V12" i="11"/>
  <c r="U12" i="11"/>
  <c r="T12" i="11"/>
  <c r="S12" i="11"/>
  <c r="R12" i="11"/>
  <c r="Q12" i="11"/>
  <c r="AB11" i="11"/>
  <c r="AA11" i="11"/>
  <c r="Z11" i="11"/>
  <c r="Y11" i="11"/>
  <c r="X11" i="11"/>
  <c r="W11" i="11"/>
  <c r="V11" i="11"/>
  <c r="U11" i="11"/>
  <c r="T11" i="11"/>
  <c r="S11" i="11"/>
  <c r="R11" i="11"/>
  <c r="Q11" i="11"/>
  <c r="AB10" i="11"/>
  <c r="AA10" i="11"/>
  <c r="Z10" i="11"/>
  <c r="Y10" i="11"/>
  <c r="X10" i="11"/>
  <c r="W10" i="11"/>
  <c r="V10" i="11"/>
  <c r="U10" i="11"/>
  <c r="T10" i="11"/>
  <c r="S10" i="11"/>
  <c r="R10" i="11"/>
  <c r="Q10" i="11"/>
  <c r="AB9" i="11"/>
  <c r="AA9" i="11"/>
  <c r="Z9" i="11"/>
  <c r="Y9" i="11"/>
  <c r="X9" i="11"/>
  <c r="W9" i="11"/>
  <c r="V9" i="11"/>
  <c r="U9" i="11"/>
  <c r="T9" i="11"/>
  <c r="S9" i="11"/>
  <c r="R9" i="11"/>
  <c r="Q9" i="11"/>
  <c r="AB8" i="11"/>
  <c r="AA8" i="11"/>
  <c r="Z8" i="11"/>
  <c r="Y8" i="11"/>
  <c r="X8" i="11"/>
  <c r="W8" i="11"/>
  <c r="V8" i="11"/>
  <c r="U8" i="11"/>
  <c r="T8" i="11"/>
  <c r="S8" i="11"/>
  <c r="R8" i="11"/>
  <c r="Q8" i="11"/>
  <c r="AB7" i="11"/>
  <c r="AA7" i="11"/>
  <c r="Z7" i="11"/>
  <c r="Y7" i="11"/>
  <c r="X7" i="11"/>
  <c r="W7" i="11"/>
  <c r="V7" i="11"/>
  <c r="U7" i="11"/>
  <c r="T7" i="11"/>
  <c r="S7" i="11"/>
  <c r="R7" i="11"/>
  <c r="Q7" i="11"/>
  <c r="AB6" i="11"/>
  <c r="AA6" i="11"/>
  <c r="Z6" i="11"/>
  <c r="Y6" i="11"/>
  <c r="X6" i="11"/>
  <c r="W6" i="11"/>
  <c r="V6" i="11"/>
  <c r="U6" i="11"/>
  <c r="T6" i="11"/>
  <c r="S6" i="11"/>
  <c r="R6" i="11"/>
  <c r="Q6" i="11"/>
  <c r="AB5" i="11"/>
  <c r="AA5" i="11"/>
  <c r="Z5" i="11"/>
  <c r="Y5" i="11"/>
  <c r="X5" i="11"/>
  <c r="W5" i="11"/>
  <c r="V5" i="11"/>
  <c r="U5" i="11"/>
  <c r="T5" i="11"/>
  <c r="S5" i="11"/>
  <c r="R5" i="11"/>
  <c r="Q5" i="11"/>
  <c r="R4" i="11"/>
  <c r="S4" i="11" s="1"/>
  <c r="T4" i="11" s="1"/>
  <c r="U4" i="11" s="1"/>
  <c r="V4" i="11" s="1"/>
  <c r="W4" i="11" s="1"/>
  <c r="X4" i="11" s="1"/>
  <c r="Y4" i="11" s="1"/>
  <c r="Z4" i="11" s="1"/>
  <c r="AA4" i="11" s="1"/>
  <c r="AB4" i="11" s="1"/>
  <c r="C28" i="9"/>
  <c r="D28" i="9" s="1"/>
  <c r="E28" i="9" s="1"/>
  <c r="F28" i="9" s="1"/>
  <c r="G28" i="9" s="1"/>
  <c r="H28" i="9" s="1"/>
  <c r="I28" i="9" s="1"/>
  <c r="J28" i="9" s="1"/>
  <c r="K28" i="9" s="1"/>
  <c r="L28" i="9" s="1"/>
  <c r="M28" i="9" s="1"/>
  <c r="N28" i="9" s="1"/>
  <c r="C27" i="9"/>
  <c r="D27" i="9" s="1"/>
  <c r="E27" i="9" s="1"/>
  <c r="F27" i="9" s="1"/>
  <c r="G27" i="9" s="1"/>
  <c r="H27" i="9" s="1"/>
  <c r="I27" i="9" s="1"/>
  <c r="J27" i="9" s="1"/>
  <c r="K27" i="9" s="1"/>
  <c r="L27" i="9" s="1"/>
  <c r="M27" i="9" s="1"/>
  <c r="N27" i="9" s="1"/>
  <c r="C26" i="9"/>
  <c r="D26" i="9" s="1"/>
  <c r="E26" i="9" s="1"/>
  <c r="F26" i="9" s="1"/>
  <c r="G26" i="9" s="1"/>
  <c r="H26" i="9" s="1"/>
  <c r="I26" i="9" s="1"/>
  <c r="J26" i="9" s="1"/>
  <c r="K26" i="9" s="1"/>
  <c r="L26" i="9" s="1"/>
  <c r="M26" i="9" s="1"/>
  <c r="N26" i="9" s="1"/>
  <c r="C25" i="9"/>
  <c r="D25" i="9" s="1"/>
  <c r="E25" i="9" s="1"/>
  <c r="F25" i="9" s="1"/>
  <c r="G25" i="9" s="1"/>
  <c r="H25" i="9" s="1"/>
  <c r="I25" i="9" s="1"/>
  <c r="J25" i="9" s="1"/>
  <c r="K25" i="9" s="1"/>
  <c r="L25" i="9" s="1"/>
  <c r="M25" i="9" s="1"/>
  <c r="N25" i="9" s="1"/>
  <c r="C24" i="9"/>
  <c r="D24" i="9" s="1"/>
  <c r="E24" i="9" s="1"/>
  <c r="F24" i="9" s="1"/>
  <c r="G24" i="9" s="1"/>
  <c r="H24" i="9" s="1"/>
  <c r="I24" i="9" s="1"/>
  <c r="J24" i="9" s="1"/>
  <c r="K24" i="9" s="1"/>
  <c r="L24" i="9" s="1"/>
  <c r="M24" i="9" s="1"/>
  <c r="N24" i="9" s="1"/>
  <c r="C23" i="9"/>
  <c r="D23" i="9" s="1"/>
  <c r="E23" i="9" s="1"/>
  <c r="F23" i="9" s="1"/>
  <c r="G23" i="9" s="1"/>
  <c r="H23" i="9" s="1"/>
  <c r="I23" i="9" s="1"/>
  <c r="J23" i="9" s="1"/>
  <c r="K23" i="9" s="1"/>
  <c r="L23" i="9" s="1"/>
  <c r="M23" i="9" s="1"/>
  <c r="N23" i="9" s="1"/>
  <c r="C22" i="9"/>
  <c r="D22" i="9" s="1"/>
  <c r="E22" i="9" s="1"/>
  <c r="F22" i="9" s="1"/>
  <c r="G22" i="9" s="1"/>
  <c r="H22" i="9" s="1"/>
  <c r="I22" i="9" s="1"/>
  <c r="J22" i="9" s="1"/>
  <c r="K22" i="9" s="1"/>
  <c r="L22" i="9" s="1"/>
  <c r="M22" i="9" s="1"/>
  <c r="N22" i="9" s="1"/>
  <c r="C21" i="9"/>
  <c r="D21" i="9" s="1"/>
  <c r="E21" i="9" s="1"/>
  <c r="F21" i="9" s="1"/>
  <c r="G21" i="9" s="1"/>
  <c r="H21" i="9" s="1"/>
  <c r="I21" i="9" s="1"/>
  <c r="J21" i="9" s="1"/>
  <c r="K21" i="9" s="1"/>
  <c r="L21" i="9" s="1"/>
  <c r="M21" i="9" s="1"/>
  <c r="N21" i="9" s="1"/>
  <c r="C20" i="9"/>
  <c r="D20" i="9" s="1"/>
  <c r="E20" i="9" s="1"/>
  <c r="F20" i="9" s="1"/>
  <c r="G20" i="9" s="1"/>
  <c r="H20" i="9" s="1"/>
  <c r="I20" i="9" s="1"/>
  <c r="J20" i="9" s="1"/>
  <c r="K20" i="9" s="1"/>
  <c r="L20" i="9" s="1"/>
  <c r="M20" i="9" s="1"/>
  <c r="N20" i="9" s="1"/>
  <c r="C19" i="9"/>
  <c r="D19" i="9" s="1"/>
  <c r="E19" i="9" s="1"/>
  <c r="F19" i="9" s="1"/>
  <c r="G19" i="9" s="1"/>
  <c r="H19" i="9" s="1"/>
  <c r="I19" i="9" s="1"/>
  <c r="J19" i="9" s="1"/>
  <c r="K19" i="9" s="1"/>
  <c r="L19" i="9" s="1"/>
  <c r="M19" i="9" s="1"/>
  <c r="N19" i="9" s="1"/>
  <c r="C18" i="9"/>
  <c r="D18" i="9" s="1"/>
  <c r="E18" i="9" s="1"/>
  <c r="F18" i="9" s="1"/>
  <c r="G18" i="9" s="1"/>
  <c r="H18" i="9" s="1"/>
  <c r="I18" i="9" s="1"/>
  <c r="J18" i="9" s="1"/>
  <c r="K18" i="9" s="1"/>
  <c r="L18" i="9" s="1"/>
  <c r="M18" i="9" s="1"/>
  <c r="N18" i="9" s="1"/>
  <c r="C17" i="9"/>
  <c r="D17" i="9" s="1"/>
  <c r="E17" i="9" s="1"/>
  <c r="F17" i="9" s="1"/>
  <c r="G17" i="9" s="1"/>
  <c r="H17" i="9" s="1"/>
  <c r="I17" i="9" s="1"/>
  <c r="J17" i="9" s="1"/>
  <c r="K17" i="9" s="1"/>
  <c r="L17" i="9" s="1"/>
  <c r="M17" i="9" s="1"/>
  <c r="N17" i="9" s="1"/>
  <c r="C16" i="9"/>
  <c r="D16" i="9" s="1"/>
  <c r="E16" i="9" s="1"/>
  <c r="F16" i="9" s="1"/>
  <c r="G16" i="9" s="1"/>
  <c r="H16" i="9" s="1"/>
  <c r="I16" i="9" s="1"/>
  <c r="J16" i="9" s="1"/>
  <c r="K16" i="9" s="1"/>
  <c r="L16" i="9" s="1"/>
  <c r="M16" i="9" s="1"/>
  <c r="N16" i="9" s="1"/>
  <c r="C15" i="9"/>
  <c r="D15" i="9" s="1"/>
  <c r="E15" i="9" s="1"/>
  <c r="F15" i="9" s="1"/>
  <c r="G15" i="9" s="1"/>
  <c r="H15" i="9" s="1"/>
  <c r="I15" i="9" s="1"/>
  <c r="J15" i="9" s="1"/>
  <c r="K15" i="9" s="1"/>
  <c r="L15" i="9" s="1"/>
  <c r="M15" i="9" s="1"/>
  <c r="N15" i="9" s="1"/>
  <c r="AB14" i="9"/>
  <c r="AA14" i="9"/>
  <c r="Z14" i="9"/>
  <c r="Y14" i="9"/>
  <c r="X14" i="9"/>
  <c r="W14" i="9"/>
  <c r="V14" i="9"/>
  <c r="U14" i="9"/>
  <c r="T14" i="9"/>
  <c r="S14" i="9"/>
  <c r="R14" i="9"/>
  <c r="Q14" i="9"/>
  <c r="E14" i="9"/>
  <c r="F14" i="9" s="1"/>
  <c r="G14" i="9" s="1"/>
  <c r="H14" i="9" s="1"/>
  <c r="I14" i="9" s="1"/>
  <c r="J14" i="9" s="1"/>
  <c r="K14" i="9" s="1"/>
  <c r="L14" i="9" s="1"/>
  <c r="M14" i="9" s="1"/>
  <c r="N14" i="9" s="1"/>
  <c r="D14" i="9"/>
  <c r="C14" i="9"/>
  <c r="AB13" i="9"/>
  <c r="AA13" i="9"/>
  <c r="Z13" i="9"/>
  <c r="Y13" i="9"/>
  <c r="X13" i="9"/>
  <c r="W13" i="9"/>
  <c r="V13" i="9"/>
  <c r="U13" i="9"/>
  <c r="T13" i="9"/>
  <c r="S13" i="9"/>
  <c r="R13" i="9"/>
  <c r="Q13" i="9"/>
  <c r="E13" i="9"/>
  <c r="F13" i="9" s="1"/>
  <c r="G13" i="9" s="1"/>
  <c r="H13" i="9" s="1"/>
  <c r="I13" i="9" s="1"/>
  <c r="J13" i="9" s="1"/>
  <c r="K13" i="9" s="1"/>
  <c r="L13" i="9" s="1"/>
  <c r="M13" i="9" s="1"/>
  <c r="N13" i="9" s="1"/>
  <c r="D13" i="9"/>
  <c r="C13" i="9"/>
  <c r="AB12" i="9"/>
  <c r="AA12" i="9"/>
  <c r="Z12" i="9"/>
  <c r="Y12" i="9"/>
  <c r="X12" i="9"/>
  <c r="W12" i="9"/>
  <c r="V12" i="9"/>
  <c r="U12" i="9"/>
  <c r="T12" i="9"/>
  <c r="S12" i="9"/>
  <c r="R12" i="9"/>
  <c r="Q12" i="9"/>
  <c r="C12" i="9"/>
  <c r="D12" i="9" s="1"/>
  <c r="E12" i="9" s="1"/>
  <c r="F12" i="9" s="1"/>
  <c r="G12" i="9" s="1"/>
  <c r="H12" i="9" s="1"/>
  <c r="I12" i="9" s="1"/>
  <c r="J12" i="9" s="1"/>
  <c r="K12" i="9" s="1"/>
  <c r="L12" i="9" s="1"/>
  <c r="M12" i="9" s="1"/>
  <c r="N12" i="9" s="1"/>
  <c r="AB11" i="9"/>
  <c r="AA11" i="9"/>
  <c r="Z11" i="9"/>
  <c r="Y11" i="9"/>
  <c r="X11" i="9"/>
  <c r="W11" i="9"/>
  <c r="V11" i="9"/>
  <c r="U11" i="9"/>
  <c r="T11" i="9"/>
  <c r="S11" i="9"/>
  <c r="R11" i="9"/>
  <c r="Q11" i="9"/>
  <c r="C11" i="9"/>
  <c r="D11" i="9" s="1"/>
  <c r="E11" i="9" s="1"/>
  <c r="F11" i="9" s="1"/>
  <c r="G11" i="9" s="1"/>
  <c r="H11" i="9" s="1"/>
  <c r="I11" i="9" s="1"/>
  <c r="J11" i="9" s="1"/>
  <c r="K11" i="9" s="1"/>
  <c r="L11" i="9" s="1"/>
  <c r="M11" i="9" s="1"/>
  <c r="N11" i="9" s="1"/>
  <c r="AB10" i="9"/>
  <c r="AA10" i="9"/>
  <c r="Z10" i="9"/>
  <c r="Y10" i="9"/>
  <c r="X10" i="9"/>
  <c r="W10" i="9"/>
  <c r="V10" i="9"/>
  <c r="U10" i="9"/>
  <c r="T10" i="9"/>
  <c r="S10" i="9"/>
  <c r="R10" i="9"/>
  <c r="Q10" i="9"/>
  <c r="C10" i="9"/>
  <c r="D10" i="9" s="1"/>
  <c r="E10" i="9" s="1"/>
  <c r="F10" i="9" s="1"/>
  <c r="G10" i="9" s="1"/>
  <c r="H10" i="9" s="1"/>
  <c r="I10" i="9" s="1"/>
  <c r="J10" i="9" s="1"/>
  <c r="K10" i="9" s="1"/>
  <c r="L10" i="9" s="1"/>
  <c r="M10" i="9" s="1"/>
  <c r="N10" i="9" s="1"/>
  <c r="AB9" i="9"/>
  <c r="AA9" i="9"/>
  <c r="Z9" i="9"/>
  <c r="Y9" i="9"/>
  <c r="X9" i="9"/>
  <c r="W9" i="9"/>
  <c r="V9" i="9"/>
  <c r="U9" i="9"/>
  <c r="T9" i="9"/>
  <c r="S9" i="9"/>
  <c r="R9" i="9"/>
  <c r="Q9" i="9"/>
  <c r="C9" i="9"/>
  <c r="D9" i="9" s="1"/>
  <c r="E9" i="9" s="1"/>
  <c r="F9" i="9" s="1"/>
  <c r="G9" i="9" s="1"/>
  <c r="H9" i="9" s="1"/>
  <c r="I9" i="9" s="1"/>
  <c r="J9" i="9" s="1"/>
  <c r="K9" i="9" s="1"/>
  <c r="L9" i="9" s="1"/>
  <c r="M9" i="9" s="1"/>
  <c r="N9" i="9" s="1"/>
  <c r="AB8" i="9"/>
  <c r="AA8" i="9"/>
  <c r="Z8" i="9"/>
  <c r="Y8" i="9"/>
  <c r="X8" i="9"/>
  <c r="W8" i="9"/>
  <c r="V8" i="9"/>
  <c r="U8" i="9"/>
  <c r="T8" i="9"/>
  <c r="S8" i="9"/>
  <c r="R8" i="9"/>
  <c r="Q8" i="9"/>
  <c r="C8" i="9"/>
  <c r="D8" i="9" s="1"/>
  <c r="E8" i="9" s="1"/>
  <c r="F8" i="9" s="1"/>
  <c r="G8" i="9" s="1"/>
  <c r="H8" i="9" s="1"/>
  <c r="I8" i="9" s="1"/>
  <c r="J8" i="9" s="1"/>
  <c r="K8" i="9" s="1"/>
  <c r="L8" i="9" s="1"/>
  <c r="M8" i="9" s="1"/>
  <c r="N8" i="9" s="1"/>
  <c r="AB7" i="9"/>
  <c r="AA7" i="9"/>
  <c r="Z7" i="9"/>
  <c r="Y7" i="9"/>
  <c r="X7" i="9"/>
  <c r="W7" i="9"/>
  <c r="V7" i="9"/>
  <c r="U7" i="9"/>
  <c r="T7" i="9"/>
  <c r="S7" i="9"/>
  <c r="R7" i="9"/>
  <c r="Q7" i="9"/>
  <c r="C7" i="9"/>
  <c r="D7" i="9" s="1"/>
  <c r="E7" i="9" s="1"/>
  <c r="F7" i="9" s="1"/>
  <c r="G7" i="9" s="1"/>
  <c r="H7" i="9" s="1"/>
  <c r="I7" i="9" s="1"/>
  <c r="J7" i="9" s="1"/>
  <c r="K7" i="9" s="1"/>
  <c r="L7" i="9" s="1"/>
  <c r="M7" i="9" s="1"/>
  <c r="N7" i="9" s="1"/>
  <c r="AB6" i="9"/>
  <c r="AA6" i="9"/>
  <c r="Z6" i="9"/>
  <c r="Y6" i="9"/>
  <c r="X6" i="9"/>
  <c r="W6" i="9"/>
  <c r="V6" i="9"/>
  <c r="U6" i="9"/>
  <c r="T6" i="9"/>
  <c r="S6" i="9"/>
  <c r="R6" i="9"/>
  <c r="Q6" i="9"/>
  <c r="D6" i="9"/>
  <c r="E6" i="9" s="1"/>
  <c r="F6" i="9" s="1"/>
  <c r="G6" i="9" s="1"/>
  <c r="H6" i="9" s="1"/>
  <c r="I6" i="9" s="1"/>
  <c r="J6" i="9" s="1"/>
  <c r="K6" i="9" s="1"/>
  <c r="L6" i="9" s="1"/>
  <c r="M6" i="9" s="1"/>
  <c r="N6" i="9" s="1"/>
  <c r="C6" i="9"/>
  <c r="AB5" i="9"/>
  <c r="AA5" i="9"/>
  <c r="Z5" i="9"/>
  <c r="Y5" i="9"/>
  <c r="X5" i="9"/>
  <c r="W5" i="9"/>
  <c r="V5" i="9"/>
  <c r="U5" i="9"/>
  <c r="T5" i="9"/>
  <c r="S5" i="9"/>
  <c r="R5" i="9"/>
  <c r="Q5" i="9"/>
  <c r="D5" i="9"/>
  <c r="E5" i="9" s="1"/>
  <c r="F5" i="9" s="1"/>
  <c r="G5" i="9" s="1"/>
  <c r="H5" i="9" s="1"/>
  <c r="I5" i="9" s="1"/>
  <c r="J5" i="9" s="1"/>
  <c r="K5" i="9" s="1"/>
  <c r="L5" i="9" s="1"/>
  <c r="M5" i="9" s="1"/>
  <c r="N5" i="9" s="1"/>
  <c r="C5" i="9"/>
  <c r="S4" i="9"/>
  <c r="T4" i="9" s="1"/>
  <c r="U4" i="9" s="1"/>
  <c r="V4" i="9" s="1"/>
  <c r="W4" i="9" s="1"/>
  <c r="X4" i="9" s="1"/>
  <c r="Y4" i="9" s="1"/>
  <c r="Z4" i="9" s="1"/>
  <c r="AA4" i="9" s="1"/>
  <c r="AB4" i="9" s="1"/>
  <c r="R4" i="9"/>
  <c r="C4" i="9"/>
  <c r="D4" i="9" s="1"/>
  <c r="E4" i="9" s="1"/>
  <c r="F4" i="9" s="1"/>
  <c r="G4" i="9" s="1"/>
  <c r="H4" i="9" s="1"/>
  <c r="I4" i="9" s="1"/>
  <c r="J4" i="9" s="1"/>
  <c r="K4" i="9" s="1"/>
  <c r="L4" i="9" s="1"/>
  <c r="M4" i="9" s="1"/>
  <c r="N4" i="9" s="1"/>
  <c r="C26" i="8"/>
  <c r="D26" i="8" s="1"/>
  <c r="E26" i="8" s="1"/>
  <c r="C25" i="8"/>
  <c r="D25" i="8" s="1"/>
  <c r="E25" i="8" s="1"/>
  <c r="C24" i="8"/>
  <c r="D24" i="8" s="1"/>
  <c r="E24" i="8" s="1"/>
  <c r="C23" i="8"/>
  <c r="D23" i="8" s="1"/>
  <c r="E23" i="8" s="1"/>
  <c r="C22" i="8"/>
  <c r="D22" i="8" s="1"/>
  <c r="E22" i="8" s="1"/>
  <c r="C21" i="8"/>
  <c r="D21" i="8" s="1"/>
  <c r="E21" i="8" s="1"/>
  <c r="C20" i="8"/>
  <c r="D20" i="8" s="1"/>
  <c r="E20" i="8" s="1"/>
  <c r="C19" i="8"/>
  <c r="D19" i="8" s="1"/>
  <c r="E19" i="8" s="1"/>
  <c r="C18" i="8"/>
  <c r="D18" i="8" s="1"/>
  <c r="E18" i="8" s="1"/>
  <c r="C17" i="8"/>
  <c r="D17" i="8" s="1"/>
  <c r="E17" i="8" s="1"/>
  <c r="C16" i="8"/>
  <c r="D16" i="8" s="1"/>
  <c r="E16" i="8" s="1"/>
  <c r="C15" i="8"/>
  <c r="D15" i="8" s="1"/>
  <c r="E15" i="8" s="1"/>
  <c r="C14" i="8"/>
  <c r="D14" i="8" s="1"/>
  <c r="E14" i="8" s="1"/>
  <c r="D12" i="8"/>
  <c r="E12" i="8" s="1"/>
  <c r="C12" i="8"/>
  <c r="D11" i="8"/>
  <c r="E11" i="8" s="1"/>
  <c r="C11" i="8"/>
  <c r="D10" i="8"/>
  <c r="E10" i="8" s="1"/>
  <c r="C10" i="8"/>
  <c r="D9" i="8"/>
  <c r="E9" i="8" s="1"/>
  <c r="C9" i="8"/>
  <c r="D8" i="8"/>
  <c r="E8" i="8" s="1"/>
  <c r="C8" i="8"/>
  <c r="D7" i="8"/>
  <c r="E7" i="8" s="1"/>
  <c r="C7" i="8"/>
  <c r="D6" i="8"/>
  <c r="E6" i="8" s="1"/>
  <c r="C6" i="8"/>
  <c r="D5" i="8"/>
  <c r="E5" i="8" s="1"/>
  <c r="C5" i="8"/>
  <c r="D4" i="8"/>
  <c r="E4" i="8" s="1"/>
  <c r="C4" i="8"/>
  <c r="D3" i="8"/>
  <c r="E3" i="8" s="1"/>
  <c r="C3" i="8"/>
  <c r="A3" i="8"/>
  <c r="A4" i="8" s="1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D2" i="8"/>
  <c r="E2" i="8" s="1"/>
  <c r="C2" i="8"/>
  <c r="C26" i="7"/>
  <c r="D26" i="7" s="1"/>
  <c r="E26" i="7" s="1"/>
  <c r="C25" i="7"/>
  <c r="D25" i="7" s="1"/>
  <c r="E25" i="7" s="1"/>
  <c r="C24" i="7"/>
  <c r="D24" i="7" s="1"/>
  <c r="E24" i="7" s="1"/>
  <c r="C23" i="7"/>
  <c r="D23" i="7" s="1"/>
  <c r="E23" i="7" s="1"/>
  <c r="C22" i="7"/>
  <c r="D22" i="7" s="1"/>
  <c r="E22" i="7" s="1"/>
  <c r="C21" i="7"/>
  <c r="D21" i="7" s="1"/>
  <c r="E21" i="7" s="1"/>
  <c r="C20" i="7"/>
  <c r="D20" i="7" s="1"/>
  <c r="E20" i="7" s="1"/>
  <c r="C19" i="7"/>
  <c r="D19" i="7" s="1"/>
  <c r="E19" i="7" s="1"/>
  <c r="C18" i="7"/>
  <c r="D18" i="7" s="1"/>
  <c r="E18" i="7" s="1"/>
  <c r="C17" i="7"/>
  <c r="D17" i="7" s="1"/>
  <c r="E17" i="7" s="1"/>
  <c r="C16" i="7"/>
  <c r="D16" i="7" s="1"/>
  <c r="E16" i="7" s="1"/>
  <c r="C15" i="7"/>
  <c r="D15" i="7" s="1"/>
  <c r="E15" i="7" s="1"/>
  <c r="C14" i="7"/>
  <c r="D14" i="7" s="1"/>
  <c r="E14" i="7" s="1"/>
  <c r="D12" i="7"/>
  <c r="E12" i="7" s="1"/>
  <c r="C12" i="7"/>
  <c r="D11" i="7"/>
  <c r="E11" i="7" s="1"/>
  <c r="C11" i="7"/>
  <c r="D10" i="7"/>
  <c r="E10" i="7" s="1"/>
  <c r="C10" i="7"/>
  <c r="D9" i="7"/>
  <c r="E9" i="7" s="1"/>
  <c r="C9" i="7"/>
  <c r="D8" i="7"/>
  <c r="E8" i="7" s="1"/>
  <c r="C8" i="7"/>
  <c r="D7" i="7"/>
  <c r="E7" i="7" s="1"/>
  <c r="C7" i="7"/>
  <c r="D6" i="7"/>
  <c r="E6" i="7" s="1"/>
  <c r="C6" i="7"/>
  <c r="D5" i="7"/>
  <c r="E5" i="7" s="1"/>
  <c r="C5" i="7"/>
  <c r="D4" i="7"/>
  <c r="E4" i="7" s="1"/>
  <c r="C4" i="7"/>
  <c r="D3" i="7"/>
  <c r="E3" i="7" s="1"/>
  <c r="C3" i="7"/>
  <c r="A3" i="7"/>
  <c r="A4" i="7" s="1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D2" i="7"/>
  <c r="E2" i="7" s="1"/>
  <c r="C2" i="7"/>
  <c r="C26" i="6"/>
  <c r="D26" i="6" s="1"/>
  <c r="E26" i="6" s="1"/>
  <c r="C25" i="6"/>
  <c r="D25" i="6" s="1"/>
  <c r="E25" i="6" s="1"/>
  <c r="C24" i="6"/>
  <c r="D24" i="6" s="1"/>
  <c r="E24" i="6" s="1"/>
  <c r="C23" i="6"/>
  <c r="D23" i="6" s="1"/>
  <c r="E23" i="6" s="1"/>
  <c r="C22" i="6"/>
  <c r="D22" i="6" s="1"/>
  <c r="E22" i="6" s="1"/>
  <c r="C21" i="6"/>
  <c r="D21" i="6" s="1"/>
  <c r="E21" i="6" s="1"/>
  <c r="C20" i="6"/>
  <c r="D20" i="6" s="1"/>
  <c r="E20" i="6" s="1"/>
  <c r="C19" i="6"/>
  <c r="D19" i="6" s="1"/>
  <c r="E19" i="6" s="1"/>
  <c r="C18" i="6"/>
  <c r="D18" i="6" s="1"/>
  <c r="E18" i="6" s="1"/>
  <c r="C17" i="6"/>
  <c r="D17" i="6" s="1"/>
  <c r="E17" i="6" s="1"/>
  <c r="C16" i="6"/>
  <c r="D16" i="6" s="1"/>
  <c r="E16" i="6" s="1"/>
  <c r="C15" i="6"/>
  <c r="D15" i="6" s="1"/>
  <c r="E15" i="6" s="1"/>
  <c r="C14" i="6"/>
  <c r="D14" i="6" s="1"/>
  <c r="E14" i="6" s="1"/>
  <c r="D12" i="6"/>
  <c r="E12" i="6" s="1"/>
  <c r="C12" i="6"/>
  <c r="D11" i="6"/>
  <c r="E11" i="6" s="1"/>
  <c r="C11" i="6"/>
  <c r="D10" i="6"/>
  <c r="E10" i="6" s="1"/>
  <c r="C10" i="6"/>
  <c r="D9" i="6"/>
  <c r="E9" i="6" s="1"/>
  <c r="C9" i="6"/>
  <c r="D8" i="6"/>
  <c r="E8" i="6" s="1"/>
  <c r="C8" i="6"/>
  <c r="D7" i="6"/>
  <c r="E7" i="6" s="1"/>
  <c r="C7" i="6"/>
  <c r="D6" i="6"/>
  <c r="E6" i="6" s="1"/>
  <c r="C6" i="6"/>
  <c r="D5" i="6"/>
  <c r="E5" i="6" s="1"/>
  <c r="D4" i="6"/>
  <c r="E4" i="6" s="1"/>
  <c r="A4" i="6"/>
  <c r="A5" i="6" s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E3" i="6"/>
  <c r="D3" i="6"/>
  <c r="A3" i="6"/>
  <c r="E2" i="6"/>
  <c r="D2" i="6"/>
  <c r="C26" i="5"/>
  <c r="D26" i="5" s="1"/>
  <c r="E26" i="5" s="1"/>
  <c r="C25" i="5"/>
  <c r="D25" i="5" s="1"/>
  <c r="E25" i="5" s="1"/>
  <c r="C24" i="5"/>
  <c r="D24" i="5" s="1"/>
  <c r="E24" i="5" s="1"/>
  <c r="C23" i="5"/>
  <c r="D23" i="5" s="1"/>
  <c r="E23" i="5" s="1"/>
  <c r="C22" i="5"/>
  <c r="D22" i="5" s="1"/>
  <c r="E22" i="5" s="1"/>
  <c r="C21" i="5"/>
  <c r="D21" i="5" s="1"/>
  <c r="E21" i="5" s="1"/>
  <c r="C20" i="5"/>
  <c r="D20" i="5" s="1"/>
  <c r="E20" i="5" s="1"/>
  <c r="C19" i="5"/>
  <c r="D19" i="5" s="1"/>
  <c r="E19" i="5" s="1"/>
  <c r="C18" i="5"/>
  <c r="D18" i="5" s="1"/>
  <c r="E18" i="5" s="1"/>
  <c r="C17" i="5"/>
  <c r="D17" i="5" s="1"/>
  <c r="E17" i="5" s="1"/>
  <c r="C16" i="5"/>
  <c r="D16" i="5" s="1"/>
  <c r="E16" i="5" s="1"/>
  <c r="C15" i="5"/>
  <c r="D15" i="5" s="1"/>
  <c r="E15" i="5" s="1"/>
  <c r="C14" i="5"/>
  <c r="D14" i="5" s="1"/>
  <c r="E14" i="5" s="1"/>
  <c r="C13" i="5"/>
  <c r="D13" i="5" s="1"/>
  <c r="E13" i="5" s="1"/>
  <c r="C12" i="5"/>
  <c r="D12" i="5" s="1"/>
  <c r="E12" i="5" s="1"/>
  <c r="C11" i="5"/>
  <c r="D11" i="5" s="1"/>
  <c r="E11" i="5" s="1"/>
  <c r="D10" i="5"/>
  <c r="E10" i="5" s="1"/>
  <c r="C10" i="5"/>
  <c r="D9" i="5"/>
  <c r="E9" i="5" s="1"/>
  <c r="C9" i="5"/>
  <c r="E8" i="5"/>
  <c r="D8" i="5"/>
  <c r="C8" i="5"/>
  <c r="E7" i="5"/>
  <c r="D7" i="5"/>
  <c r="C7" i="5"/>
  <c r="E6" i="5"/>
  <c r="D6" i="5"/>
  <c r="C6" i="5"/>
  <c r="E5" i="5"/>
  <c r="D5" i="5"/>
  <c r="C5" i="5"/>
  <c r="E4" i="5"/>
  <c r="D4" i="5"/>
  <c r="C4" i="5"/>
  <c r="E3" i="5"/>
  <c r="D3" i="5"/>
  <c r="C3" i="5"/>
  <c r="A3" i="5"/>
  <c r="A4" i="5" s="1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D2" i="5"/>
  <c r="E2" i="5" s="1"/>
  <c r="C2" i="5"/>
  <c r="C26" i="4"/>
  <c r="D26" i="4" s="1"/>
  <c r="E26" i="4" s="1"/>
  <c r="C25" i="4"/>
  <c r="D25" i="4" s="1"/>
  <c r="E25" i="4" s="1"/>
  <c r="C24" i="4"/>
  <c r="D24" i="4" s="1"/>
  <c r="E24" i="4" s="1"/>
  <c r="C23" i="4"/>
  <c r="D23" i="4" s="1"/>
  <c r="E23" i="4" s="1"/>
  <c r="C22" i="4"/>
  <c r="D22" i="4" s="1"/>
  <c r="E22" i="4" s="1"/>
  <c r="C21" i="4"/>
  <c r="D21" i="4" s="1"/>
  <c r="E21" i="4" s="1"/>
  <c r="C20" i="4"/>
  <c r="D20" i="4" s="1"/>
  <c r="E20" i="4" s="1"/>
  <c r="C19" i="4"/>
  <c r="D19" i="4" s="1"/>
  <c r="E19" i="4" s="1"/>
  <c r="C18" i="4"/>
  <c r="D18" i="4" s="1"/>
  <c r="E18" i="4" s="1"/>
  <c r="C17" i="4"/>
  <c r="D17" i="4" s="1"/>
  <c r="E17" i="4" s="1"/>
  <c r="C16" i="4"/>
  <c r="D16" i="4" s="1"/>
  <c r="E16" i="4" s="1"/>
  <c r="C15" i="4"/>
  <c r="D15" i="4" s="1"/>
  <c r="E15" i="4" s="1"/>
  <c r="C14" i="4"/>
  <c r="D14" i="4" s="1"/>
  <c r="E14" i="4" s="1"/>
  <c r="C13" i="4"/>
  <c r="D13" i="4" s="1"/>
  <c r="E13" i="4" s="1"/>
  <c r="C12" i="4"/>
  <c r="D12" i="4" s="1"/>
  <c r="E12" i="4" s="1"/>
  <c r="C11" i="4"/>
  <c r="D11" i="4" s="1"/>
  <c r="E11" i="4" s="1"/>
  <c r="C10" i="4"/>
  <c r="D10" i="4" s="1"/>
  <c r="E10" i="4" s="1"/>
  <c r="C9" i="4"/>
  <c r="D9" i="4" s="1"/>
  <c r="E9" i="4" s="1"/>
  <c r="C8" i="4"/>
  <c r="D8" i="4" s="1"/>
  <c r="E8" i="4" s="1"/>
  <c r="C7" i="4"/>
  <c r="D7" i="4" s="1"/>
  <c r="E7" i="4" s="1"/>
  <c r="C6" i="4"/>
  <c r="D6" i="4" s="1"/>
  <c r="E6" i="4" s="1"/>
  <c r="C5" i="4"/>
  <c r="D5" i="4" s="1"/>
  <c r="E5" i="4" s="1"/>
  <c r="C4" i="4"/>
  <c r="D4" i="4" s="1"/>
  <c r="E4" i="4" s="1"/>
  <c r="C3" i="4"/>
  <c r="D3" i="4" s="1"/>
  <c r="E3" i="4" s="1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C2" i="4"/>
  <c r="D2" i="4" s="1"/>
  <c r="E2" i="4" s="1"/>
  <c r="D26" i="3"/>
  <c r="E26" i="3" s="1"/>
  <c r="C26" i="3"/>
  <c r="D25" i="3"/>
  <c r="E25" i="3" s="1"/>
  <c r="C25" i="3"/>
  <c r="D24" i="3"/>
  <c r="E24" i="3" s="1"/>
  <c r="C24" i="3"/>
  <c r="D23" i="3"/>
  <c r="E23" i="3" s="1"/>
  <c r="C23" i="3"/>
  <c r="D22" i="3"/>
  <c r="E22" i="3" s="1"/>
  <c r="C22" i="3"/>
  <c r="D21" i="3"/>
  <c r="E21" i="3" s="1"/>
  <c r="C21" i="3"/>
  <c r="D20" i="3"/>
  <c r="E20" i="3" s="1"/>
  <c r="C20" i="3"/>
  <c r="D19" i="3"/>
  <c r="E19" i="3" s="1"/>
  <c r="C19" i="3"/>
  <c r="D18" i="3"/>
  <c r="E18" i="3" s="1"/>
  <c r="C18" i="3"/>
  <c r="D17" i="3"/>
  <c r="E17" i="3" s="1"/>
  <c r="C17" i="3"/>
  <c r="D16" i="3"/>
  <c r="E16" i="3" s="1"/>
  <c r="C16" i="3"/>
  <c r="D15" i="3"/>
  <c r="E15" i="3" s="1"/>
  <c r="C15" i="3"/>
  <c r="D14" i="3"/>
  <c r="E14" i="3" s="1"/>
  <c r="C14" i="3"/>
  <c r="D13" i="3"/>
  <c r="E13" i="3" s="1"/>
  <c r="C13" i="3"/>
  <c r="D12" i="3"/>
  <c r="E12" i="3" s="1"/>
  <c r="C12" i="3"/>
  <c r="D11" i="3"/>
  <c r="E11" i="3" s="1"/>
  <c r="C11" i="3"/>
  <c r="D10" i="3"/>
  <c r="E10" i="3" s="1"/>
  <c r="C10" i="3"/>
  <c r="D9" i="3"/>
  <c r="E9" i="3" s="1"/>
  <c r="C9" i="3"/>
  <c r="D8" i="3"/>
  <c r="E8" i="3" s="1"/>
  <c r="C8" i="3"/>
  <c r="D7" i="3"/>
  <c r="E7" i="3" s="1"/>
  <c r="C7" i="3"/>
  <c r="D6" i="3"/>
  <c r="E6" i="3" s="1"/>
  <c r="C6" i="3"/>
  <c r="D5" i="3"/>
  <c r="E5" i="3" s="1"/>
  <c r="C5" i="3"/>
  <c r="D4" i="3"/>
  <c r="E4" i="3" s="1"/>
  <c r="C4" i="3"/>
  <c r="D3" i="3"/>
  <c r="E3" i="3" s="1"/>
  <c r="C3" i="3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D2" i="3"/>
  <c r="E2" i="3" s="1"/>
  <c r="C2" i="3"/>
  <c r="AO36" i="9" l="1"/>
  <c r="AE34" i="9"/>
  <c r="AE36" i="9"/>
  <c r="AG36" i="9"/>
  <c r="AK36" i="9"/>
  <c r="AP36" i="11"/>
  <c r="AL40" i="15"/>
  <c r="AJ34" i="11"/>
  <c r="AL34" i="10"/>
  <c r="AH34" i="10"/>
  <c r="AP34" i="10"/>
  <c r="AF4" i="10"/>
  <c r="AJ4" i="10"/>
  <c r="AN4" i="10"/>
  <c r="AO33" i="10"/>
  <c r="AK33" i="10"/>
  <c r="AG33" i="10"/>
  <c r="AM33" i="10"/>
  <c r="AI33" i="10"/>
  <c r="AE33" i="10"/>
  <c r="AF5" i="10"/>
  <c r="AJ5" i="10"/>
  <c r="AN5" i="10"/>
  <c r="AF6" i="10"/>
  <c r="AJ6" i="10"/>
  <c r="AN6" i="10"/>
  <c r="AO35" i="10"/>
  <c r="AK35" i="10"/>
  <c r="AG35" i="10"/>
  <c r="AP13" i="10"/>
  <c r="AL13" i="10"/>
  <c r="AH13" i="10"/>
  <c r="AP12" i="10"/>
  <c r="AL12" i="10"/>
  <c r="AH12" i="10"/>
  <c r="AP11" i="10"/>
  <c r="AL11" i="10"/>
  <c r="AH11" i="10"/>
  <c r="AP10" i="10"/>
  <c r="AN35" i="10"/>
  <c r="AJ35" i="10"/>
  <c r="AF35" i="10"/>
  <c r="AO13" i="10"/>
  <c r="AK13" i="10"/>
  <c r="AG13" i="10"/>
  <c r="AO12" i="10"/>
  <c r="AK12" i="10"/>
  <c r="AG12" i="10"/>
  <c r="AO11" i="10"/>
  <c r="AK11" i="10"/>
  <c r="AG11" i="10"/>
  <c r="AO10" i="10"/>
  <c r="AM35" i="10"/>
  <c r="AI35" i="10"/>
  <c r="AE35" i="10"/>
  <c r="AF7" i="10"/>
  <c r="AJ7" i="10"/>
  <c r="AN7" i="10"/>
  <c r="AF8" i="10"/>
  <c r="AJ8" i="10"/>
  <c r="AN8" i="10"/>
  <c r="AO37" i="10"/>
  <c r="AK37" i="10"/>
  <c r="AG37" i="10"/>
  <c r="AP18" i="10"/>
  <c r="AL18" i="10"/>
  <c r="AH18" i="10"/>
  <c r="AP17" i="10"/>
  <c r="AL17" i="10"/>
  <c r="AH17" i="10"/>
  <c r="AP16" i="10"/>
  <c r="AL16" i="10"/>
  <c r="AH16" i="10"/>
  <c r="AP15" i="10"/>
  <c r="AL15" i="10"/>
  <c r="AH15" i="10"/>
  <c r="AP14" i="10"/>
  <c r="AL14" i="10"/>
  <c r="AH14" i="10"/>
  <c r="AN37" i="10"/>
  <c r="AJ37" i="10"/>
  <c r="AF37" i="10"/>
  <c r="AO18" i="10"/>
  <c r="AK18" i="10"/>
  <c r="AG18" i="10"/>
  <c r="AO17" i="10"/>
  <c r="AK17" i="10"/>
  <c r="AG17" i="10"/>
  <c r="AO16" i="10"/>
  <c r="AK16" i="10"/>
  <c r="AG16" i="10"/>
  <c r="AO15" i="10"/>
  <c r="AK15" i="10"/>
  <c r="AG15" i="10"/>
  <c r="AO14" i="10"/>
  <c r="AK14" i="10"/>
  <c r="AG14" i="10"/>
  <c r="AM37" i="10"/>
  <c r="AI37" i="10"/>
  <c r="AE37" i="10"/>
  <c r="AN18" i="10"/>
  <c r="AJ18" i="10"/>
  <c r="AF18" i="10"/>
  <c r="AN17" i="10"/>
  <c r="AJ17" i="10"/>
  <c r="AF17" i="10"/>
  <c r="AN16" i="10"/>
  <c r="AJ16" i="10"/>
  <c r="AF16" i="10"/>
  <c r="AN15" i="10"/>
  <c r="AJ15" i="10"/>
  <c r="AF15" i="10"/>
  <c r="AN14" i="10"/>
  <c r="AJ14" i="10"/>
  <c r="AF14" i="10"/>
  <c r="AF9" i="10"/>
  <c r="AJ9" i="10"/>
  <c r="AN9" i="10"/>
  <c r="AF10" i="10"/>
  <c r="AJ10" i="10"/>
  <c r="AN10" i="10"/>
  <c r="AJ11" i="10"/>
  <c r="AF12" i="10"/>
  <c r="AN12" i="10"/>
  <c r="AJ13" i="10"/>
  <c r="AI14" i="10"/>
  <c r="AM15" i="10"/>
  <c r="AQ16" i="10"/>
  <c r="AI18" i="10"/>
  <c r="AM19" i="10"/>
  <c r="AQ20" i="10"/>
  <c r="AI22" i="10"/>
  <c r="AM23" i="10"/>
  <c r="AQ24" i="10"/>
  <c r="AI26" i="10"/>
  <c r="AM27" i="10"/>
  <c r="AQ28" i="10"/>
  <c r="AL35" i="10"/>
  <c r="AL39" i="10"/>
  <c r="AG5" i="10"/>
  <c r="AK5" i="10"/>
  <c r="AO5" i="10"/>
  <c r="AG6" i="10"/>
  <c r="AK6" i="10"/>
  <c r="AO6" i="10"/>
  <c r="AG7" i="10"/>
  <c r="AK7" i="10"/>
  <c r="AO7" i="10"/>
  <c r="AG8" i="10"/>
  <c r="AK8" i="10"/>
  <c r="AO8" i="10"/>
  <c r="AG9" i="10"/>
  <c r="AK9" i="10"/>
  <c r="AO9" i="10"/>
  <c r="AG10" i="10"/>
  <c r="AK10" i="10"/>
  <c r="AQ10" i="10"/>
  <c r="AP36" i="10" s="1"/>
  <c r="AM11" i="10"/>
  <c r="AI12" i="10"/>
  <c r="AH36" i="10" s="1"/>
  <c r="AQ12" i="10"/>
  <c r="AM13" i="10"/>
  <c r="AM14" i="10"/>
  <c r="AQ15" i="10"/>
  <c r="AI17" i="10"/>
  <c r="AM18" i="10"/>
  <c r="AQ19" i="10"/>
  <c r="AI21" i="10"/>
  <c r="AM22" i="10"/>
  <c r="AQ23" i="10"/>
  <c r="AI25" i="10"/>
  <c r="AM26" i="10"/>
  <c r="AQ27" i="10"/>
  <c r="AH33" i="10"/>
  <c r="AP35" i="10"/>
  <c r="AH37" i="10"/>
  <c r="AH4" i="10"/>
  <c r="AL4" i="10"/>
  <c r="AH5" i="10"/>
  <c r="AL5" i="10"/>
  <c r="AP5" i="10"/>
  <c r="AH6" i="10"/>
  <c r="AL6" i="10"/>
  <c r="AP6" i="10"/>
  <c r="AH7" i="10"/>
  <c r="AL7" i="10"/>
  <c r="AP7" i="10"/>
  <c r="AH8" i="10"/>
  <c r="AL8" i="10"/>
  <c r="AP8" i="10"/>
  <c r="AH9" i="10"/>
  <c r="AL9" i="10"/>
  <c r="AP9" i="10"/>
  <c r="AH10" i="10"/>
  <c r="AL10" i="10"/>
  <c r="AO39" i="10"/>
  <c r="AK39" i="10"/>
  <c r="AG39" i="10"/>
  <c r="AP23" i="10"/>
  <c r="AL23" i="10"/>
  <c r="AH23" i="10"/>
  <c r="AP22" i="10"/>
  <c r="AL22" i="10"/>
  <c r="AH22" i="10"/>
  <c r="AP21" i="10"/>
  <c r="AL21" i="10"/>
  <c r="AH21" i="10"/>
  <c r="AP20" i="10"/>
  <c r="AL20" i="10"/>
  <c r="AH20" i="10"/>
  <c r="AP19" i="10"/>
  <c r="AO40" i="10" s="1"/>
  <c r="AL19" i="10"/>
  <c r="AH19" i="10"/>
  <c r="AN39" i="10"/>
  <c r="AJ39" i="10"/>
  <c r="AF39" i="10"/>
  <c r="AO23" i="10"/>
  <c r="AK23" i="10"/>
  <c r="AG23" i="10"/>
  <c r="AO22" i="10"/>
  <c r="AK22" i="10"/>
  <c r="AG22" i="10"/>
  <c r="AO21" i="10"/>
  <c r="AK21" i="10"/>
  <c r="AG21" i="10"/>
  <c r="AO20" i="10"/>
  <c r="AK20" i="10"/>
  <c r="AG20" i="10"/>
  <c r="AO19" i="10"/>
  <c r="AK19" i="10"/>
  <c r="AG19" i="10"/>
  <c r="AF40" i="10" s="1"/>
  <c r="AM39" i="10"/>
  <c r="AI39" i="10"/>
  <c r="AE39" i="10"/>
  <c r="AN23" i="10"/>
  <c r="AJ23" i="10"/>
  <c r="AF23" i="10"/>
  <c r="AN22" i="10"/>
  <c r="AJ22" i="10"/>
  <c r="AF22" i="10"/>
  <c r="AN21" i="10"/>
  <c r="AJ21" i="10"/>
  <c r="AF21" i="10"/>
  <c r="AN20" i="10"/>
  <c r="AJ20" i="10"/>
  <c r="AF20" i="10"/>
  <c r="AN19" i="10"/>
  <c r="AM40" i="10" s="1"/>
  <c r="AJ19" i="10"/>
  <c r="AF19" i="10"/>
  <c r="AF11" i="10"/>
  <c r="AN11" i="10"/>
  <c r="AJ12" i="10"/>
  <c r="AO41" i="10"/>
  <c r="AK41" i="10"/>
  <c r="AG41" i="10"/>
  <c r="AP28" i="10"/>
  <c r="AL28" i="10"/>
  <c r="AH28" i="10"/>
  <c r="AP27" i="10"/>
  <c r="AL27" i="10"/>
  <c r="AH27" i="10"/>
  <c r="AP26" i="10"/>
  <c r="AL26" i="10"/>
  <c r="AH26" i="10"/>
  <c r="AP25" i="10"/>
  <c r="AL25" i="10"/>
  <c r="AH25" i="10"/>
  <c r="AP24" i="10"/>
  <c r="AL24" i="10"/>
  <c r="AH24" i="10"/>
  <c r="AN41" i="10"/>
  <c r="AJ41" i="10"/>
  <c r="AF41" i="10"/>
  <c r="AO28" i="10"/>
  <c r="AK28" i="10"/>
  <c r="AG28" i="10"/>
  <c r="AO27" i="10"/>
  <c r="AK27" i="10"/>
  <c r="AG27" i="10"/>
  <c r="AO26" i="10"/>
  <c r="AK26" i="10"/>
  <c r="AG26" i="10"/>
  <c r="AO25" i="10"/>
  <c r="AK25" i="10"/>
  <c r="AG25" i="10"/>
  <c r="AO24" i="10"/>
  <c r="AK24" i="10"/>
  <c r="AG24" i="10"/>
  <c r="AM41" i="10"/>
  <c r="AI41" i="10"/>
  <c r="AE41" i="10"/>
  <c r="AN28" i="10"/>
  <c r="AJ28" i="10"/>
  <c r="AF28" i="10"/>
  <c r="AN27" i="10"/>
  <c r="AJ27" i="10"/>
  <c r="AF27" i="10"/>
  <c r="AN26" i="10"/>
  <c r="AJ26" i="10"/>
  <c r="AF26" i="10"/>
  <c r="AN25" i="10"/>
  <c r="AJ25" i="10"/>
  <c r="AF25" i="10"/>
  <c r="AN24" i="10"/>
  <c r="AJ24" i="10"/>
  <c r="AF24" i="10"/>
  <c r="AF13" i="10"/>
  <c r="AN13" i="10"/>
  <c r="AQ14" i="10"/>
  <c r="AI16" i="10"/>
  <c r="AM17" i="10"/>
  <c r="AQ18" i="10"/>
  <c r="AI20" i="10"/>
  <c r="AH40" i="10" s="1"/>
  <c r="AM21" i="10"/>
  <c r="AQ22" i="10"/>
  <c r="AI24" i="10"/>
  <c r="AM25" i="10"/>
  <c r="AL42" i="10" s="1"/>
  <c r="AQ26" i="10"/>
  <c r="AI28" i="10"/>
  <c r="AL33" i="10"/>
  <c r="AL37" i="10"/>
  <c r="AL41" i="10"/>
  <c r="AJ42" i="11"/>
  <c r="AL42" i="9"/>
  <c r="AO40" i="9"/>
  <c r="AJ38" i="9"/>
  <c r="AM36" i="9"/>
  <c r="AK42" i="9"/>
  <c r="AG42" i="9"/>
  <c r="AN40" i="9"/>
  <c r="AJ40" i="9"/>
  <c r="AF40" i="9"/>
  <c r="AM38" i="9"/>
  <c r="AI38" i="9"/>
  <c r="AP34" i="9"/>
  <c r="AL34" i="9"/>
  <c r="AH34" i="9"/>
  <c r="AP36" i="9"/>
  <c r="AL36" i="9"/>
  <c r="AH36" i="9"/>
  <c r="AH42" i="9"/>
  <c r="AG40" i="9"/>
  <c r="AF38" i="9"/>
  <c r="AI34" i="9"/>
  <c r="AE40" i="9"/>
  <c r="AN42" i="9"/>
  <c r="AJ42" i="9"/>
  <c r="AF42" i="9"/>
  <c r="AM40" i="9"/>
  <c r="AI40" i="9"/>
  <c r="AP38" i="9"/>
  <c r="AL38" i="9"/>
  <c r="AH38" i="9"/>
  <c r="AO34" i="9"/>
  <c r="AK34" i="9"/>
  <c r="AG34" i="9"/>
  <c r="AP42" i="9"/>
  <c r="AK40" i="9"/>
  <c r="AN38" i="9"/>
  <c r="AM34" i="9"/>
  <c r="AI36" i="9"/>
  <c r="AE38" i="9"/>
  <c r="AO42" i="9"/>
  <c r="AE42" i="9"/>
  <c r="AM42" i="9"/>
  <c r="AI42" i="9"/>
  <c r="AP40" i="9"/>
  <c r="AL40" i="9"/>
  <c r="AH40" i="9"/>
  <c r="AO38" i="9"/>
  <c r="AK38" i="9"/>
  <c r="AG38" i="9"/>
  <c r="AN34" i="9"/>
  <c r="AJ34" i="9"/>
  <c r="AF34" i="9"/>
  <c r="AN36" i="9"/>
  <c r="AJ36" i="9"/>
  <c r="AF36" i="9"/>
  <c r="AE42" i="10" l="1"/>
  <c r="AN42" i="10"/>
  <c r="AG42" i="10"/>
  <c r="AJ36" i="10"/>
  <c r="AM38" i="10"/>
  <c r="AF38" i="10"/>
  <c r="AP38" i="10"/>
  <c r="AJ40" i="10"/>
  <c r="AJ34" i="10"/>
  <c r="AO38" i="10"/>
  <c r="AI42" i="10"/>
  <c r="AK42" i="10"/>
  <c r="AN40" i="10"/>
  <c r="AO36" i="10"/>
  <c r="AO34" i="10"/>
  <c r="AF36" i="10"/>
  <c r="AF34" i="10"/>
  <c r="AJ42" i="10"/>
  <c r="AL36" i="10"/>
  <c r="AN36" i="10"/>
  <c r="AN34" i="10"/>
  <c r="AK34" i="10"/>
  <c r="AI36" i="10"/>
  <c r="AE34" i="10"/>
  <c r="AE40" i="10"/>
  <c r="AG40" i="10"/>
  <c r="AG34" i="10"/>
  <c r="AE36" i="10"/>
  <c r="AJ38" i="10"/>
  <c r="AH42" i="10"/>
  <c r="AM42" i="10"/>
  <c r="AF42" i="10"/>
  <c r="AO42" i="10"/>
  <c r="AI40" i="10"/>
  <c r="AK40" i="10"/>
  <c r="AK36" i="10"/>
  <c r="AE38" i="10"/>
  <c r="AN38" i="10"/>
  <c r="AG38" i="10"/>
  <c r="AM34" i="10"/>
  <c r="AG36" i="10"/>
  <c r="AP40" i="10"/>
  <c r="AL38" i="10"/>
  <c r="AP42" i="10"/>
  <c r="AL40" i="10"/>
  <c r="AH38" i="10"/>
  <c r="AM36" i="10"/>
  <c r="AI38" i="10"/>
  <c r="AK38" i="10"/>
  <c r="AI34" i="10"/>
</calcChain>
</file>

<file path=xl/sharedStrings.xml><?xml version="1.0" encoding="utf-8"?>
<sst xmlns="http://schemas.openxmlformats.org/spreadsheetml/2006/main" count="498" uniqueCount="52">
  <si>
    <t>14009-14013             Native HEL</t>
  </si>
  <si>
    <t>14014-14018             Released master HEL</t>
  </si>
  <si>
    <t>14019-14023             Released HEL</t>
  </si>
  <si>
    <t>14024-14028             Released+heat treated HEL</t>
  </si>
  <si>
    <t>14029-14033             Denatured HEL</t>
  </si>
  <si>
    <t>Mouse ID</t>
  </si>
  <si>
    <t>Blood+EDTA volume</t>
  </si>
  <si>
    <t>Blood volume collected</t>
  </si>
  <si>
    <t>% Sample blood</t>
  </si>
  <si>
    <t>Dilution factor:</t>
  </si>
  <si>
    <t>Red text:</t>
  </si>
  <si>
    <t>Volume of blood collected &lt;10ul</t>
  </si>
  <si>
    <t>dead</t>
  </si>
  <si>
    <t>#</t>
  </si>
  <si>
    <t>dil.</t>
  </si>
  <si>
    <t>Dilution factors</t>
  </si>
  <si>
    <t>Standard µg / ml</t>
  </si>
  <si>
    <t>STD1</t>
  </si>
  <si>
    <t>stdev</t>
  </si>
  <si>
    <t>STD2</t>
  </si>
  <si>
    <t>STD3</t>
  </si>
  <si>
    <t>STD4</t>
  </si>
  <si>
    <t>STD5</t>
  </si>
  <si>
    <t>ELISA data pre0bleed</t>
  </si>
  <si>
    <t>OD 4500650nm</t>
  </si>
  <si>
    <t>Standard OD 4500650nm</t>
  </si>
  <si>
    <t>rel</t>
  </si>
  <si>
    <t>Pre bleed</t>
  </si>
  <si>
    <t>Days</t>
  </si>
  <si>
    <t>ELISA data pre*bleed</t>
  </si>
  <si>
    <t>OD 450*650nm</t>
  </si>
  <si>
    <t>Standard OD 450*650nm</t>
  </si>
  <si>
    <t>*0.000591666</t>
  </si>
  <si>
    <t>*0.001</t>
  </si>
  <si>
    <t>*0.000366667</t>
  </si>
  <si>
    <t>*0.000458333</t>
  </si>
  <si>
    <t>*0.000158333</t>
  </si>
  <si>
    <t>*0.001266667</t>
  </si>
  <si>
    <t>*0.004</t>
  </si>
  <si>
    <t>*0.00035</t>
  </si>
  <si>
    <t>ELISA0</t>
  </si>
  <si>
    <t>Dilution0</t>
  </si>
  <si>
    <t>Standard0</t>
  </si>
  <si>
    <t>OD0</t>
  </si>
  <si>
    <t>native</t>
  </si>
  <si>
    <t xml:space="preserve">rel m </t>
  </si>
  <si>
    <t>rel heat</t>
  </si>
  <si>
    <t>denatured</t>
  </si>
  <si>
    <t>V1</t>
  </si>
  <si>
    <t>V2</t>
  </si>
  <si>
    <t>V3</t>
  </si>
  <si>
    <t>V4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</si>
</sst>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4"/>
      <name val="Calibri"/>
      <family val="2"/>
      <scheme val="minor"/>
    </font>
    <font>
      <sz val="12"/>
      <color theme="5"/>
      <name val="Calibri"/>
      <family val="2"/>
      <scheme val="minor"/>
    </font>
    <font>
      <sz val="12"/>
      <color theme="9"/>
      <name val="Calibri"/>
      <family val="2"/>
      <scheme val="minor"/>
    </font>
    <font>
      <sz val="12"/>
      <color theme="7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theme="7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DDDD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4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" fontId="0" fillId="0" borderId="0" xfId="0" applyNumberFormat="1"/>
    <xf numFmtId="164" fontId="8" fillId="0" borderId="0" xfId="0" applyNumberFormat="1" applyFont="1"/>
    <xf numFmtId="0" fontId="1" fillId="0" borderId="0" xfId="0" applyFont="1"/>
    <xf numFmtId="1" fontId="1" fillId="0" borderId="0" xfId="0" applyNumberFormat="1" applyFont="1"/>
    <xf numFmtId="164" fontId="9" fillId="0" borderId="0" xfId="0" applyNumberFormat="1" applyFont="1"/>
    <xf numFmtId="164" fontId="10" fillId="0" borderId="0" xfId="0" applyNumberFormat="1" applyFont="1"/>
    <xf numFmtId="164" fontId="11" fillId="0" borderId="0" xfId="0" applyNumberFormat="1" applyFont="1"/>
    <xf numFmtId="164" fontId="1" fillId="0" borderId="0" xfId="0" applyNumberFormat="1" applyFont="1"/>
    <xf numFmtId="0" fontId="1" fillId="0" borderId="0" xfId="1"/>
    <xf numFmtId="1" fontId="1" fillId="0" borderId="0" xfId="1" applyNumberFormat="1"/>
    <xf numFmtId="0" fontId="12" fillId="0" borderId="0" xfId="0" applyFont="1"/>
    <xf numFmtId="1" fontId="12" fillId="0" borderId="0" xfId="0" applyNumberFormat="1" applyFont="1"/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165" fontId="0" fillId="0" borderId="3" xfId="0" applyNumberFormat="1" applyBorder="1"/>
    <xf numFmtId="0" fontId="0" fillId="0" borderId="4" xfId="0" applyBorder="1"/>
    <xf numFmtId="0" fontId="0" fillId="0" borderId="5" xfId="0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164" fontId="8" fillId="0" borderId="10" xfId="0" applyNumberFormat="1" applyFont="1" applyBorder="1"/>
    <xf numFmtId="1" fontId="0" fillId="0" borderId="11" xfId="0" applyNumberFormat="1" applyBorder="1"/>
    <xf numFmtId="1" fontId="0" fillId="0" borderId="12" xfId="0" applyNumberFormat="1" applyBorder="1"/>
    <xf numFmtId="1" fontId="0" fillId="0" borderId="13" xfId="0" applyNumberFormat="1" applyBorder="1"/>
    <xf numFmtId="0" fontId="0" fillId="0" borderId="6" xfId="0" applyBorder="1"/>
    <xf numFmtId="165" fontId="0" fillId="0" borderId="6" xfId="0" applyNumberFormat="1" applyBorder="1"/>
    <xf numFmtId="165" fontId="0" fillId="0" borderId="7" xfId="0" applyNumberFormat="1" applyBorder="1"/>
    <xf numFmtId="165" fontId="0" fillId="0" borderId="8" xfId="0" applyNumberFormat="1" applyBorder="1"/>
    <xf numFmtId="0" fontId="2" fillId="0" borderId="14" xfId="0" applyFont="1" applyBorder="1"/>
    <xf numFmtId="164" fontId="8" fillId="0" borderId="15" xfId="0" applyNumberFormat="1" applyFont="1" applyBorder="1"/>
    <xf numFmtId="1" fontId="0" fillId="0" borderId="14" xfId="0" applyNumberFormat="1" applyBorder="1"/>
    <xf numFmtId="1" fontId="0" fillId="0" borderId="16" xfId="0" applyNumberFormat="1" applyBorder="1"/>
    <xf numFmtId="1" fontId="0" fillId="0" borderId="17" xfId="0" applyNumberFormat="1" applyBorder="1"/>
    <xf numFmtId="165" fontId="0" fillId="0" borderId="11" xfId="0" applyNumberFormat="1" applyBorder="1"/>
    <xf numFmtId="165" fontId="0" fillId="0" borderId="12" xfId="0" applyNumberFormat="1" applyBorder="1"/>
    <xf numFmtId="165" fontId="0" fillId="0" borderId="13" xfId="0" applyNumberFormat="1" applyBorder="1"/>
    <xf numFmtId="0" fontId="0" fillId="0" borderId="18" xfId="0" applyBorder="1"/>
    <xf numFmtId="165" fontId="0" fillId="0" borderId="19" xfId="0" applyNumberFormat="1" applyBorder="1"/>
    <xf numFmtId="165" fontId="0" fillId="0" borderId="20" xfId="0" applyNumberFormat="1" applyBorder="1"/>
    <xf numFmtId="165" fontId="0" fillId="0" borderId="21" xfId="0" applyNumberFormat="1" applyBorder="1"/>
    <xf numFmtId="0" fontId="0" fillId="0" borderId="22" xfId="0" applyBorder="1"/>
    <xf numFmtId="165" fontId="0" fillId="0" borderId="9" xfId="0" applyNumberFormat="1" applyBorder="1"/>
    <xf numFmtId="165" fontId="0" fillId="0" borderId="23" xfId="0" applyNumberFormat="1" applyBorder="1"/>
    <xf numFmtId="165" fontId="0" fillId="0" borderId="24" xfId="0" applyNumberFormat="1" applyBorder="1"/>
    <xf numFmtId="0" fontId="2" fillId="0" borderId="19" xfId="0" applyFont="1" applyBorder="1"/>
    <xf numFmtId="164" fontId="8" fillId="0" borderId="25" xfId="0" applyNumberFormat="1" applyFont="1" applyBorder="1"/>
    <xf numFmtId="1" fontId="0" fillId="0" borderId="19" xfId="0" applyNumberFormat="1" applyBorder="1"/>
    <xf numFmtId="1" fontId="0" fillId="0" borderId="20" xfId="0" applyNumberFormat="1" applyBorder="1"/>
    <xf numFmtId="1" fontId="0" fillId="0" borderId="21" xfId="0" applyNumberFormat="1" applyBorder="1"/>
    <xf numFmtId="165" fontId="0" fillId="0" borderId="26" xfId="0" applyNumberFormat="1" applyBorder="1"/>
    <xf numFmtId="165" fontId="0" fillId="0" borderId="27" xfId="0" applyNumberFormat="1" applyBorder="1"/>
    <xf numFmtId="165" fontId="0" fillId="0" borderId="28" xfId="0" applyNumberFormat="1" applyBorder="1"/>
    <xf numFmtId="0" fontId="2" fillId="0" borderId="11" xfId="0" applyFont="1" applyBorder="1"/>
    <xf numFmtId="164" fontId="9" fillId="0" borderId="29" xfId="0" applyNumberFormat="1" applyFont="1" applyBorder="1"/>
    <xf numFmtId="164" fontId="9" fillId="0" borderId="15" xfId="0" applyNumberFormat="1" applyFont="1" applyBorder="1"/>
    <xf numFmtId="164" fontId="9" fillId="0" borderId="25" xfId="0" applyNumberFormat="1" applyFont="1" applyBorder="1"/>
    <xf numFmtId="164" fontId="10" fillId="0" borderId="29" xfId="0" applyNumberFormat="1" applyFont="1" applyBorder="1"/>
    <xf numFmtId="164" fontId="10" fillId="0" borderId="15" xfId="0" applyNumberFormat="1" applyFont="1" applyBorder="1"/>
    <xf numFmtId="164" fontId="10" fillId="0" borderId="25" xfId="0" applyNumberFormat="1" applyFont="1" applyBorder="1"/>
    <xf numFmtId="164" fontId="11" fillId="0" borderId="29" xfId="0" applyNumberFormat="1" applyFont="1" applyBorder="1"/>
    <xf numFmtId="164" fontId="11" fillId="0" borderId="15" xfId="0" applyNumberFormat="1" applyFont="1" applyBorder="1"/>
    <xf numFmtId="164" fontId="11" fillId="0" borderId="25" xfId="0" applyNumberFormat="1" applyFont="1" applyBorder="1"/>
    <xf numFmtId="164" fontId="1" fillId="0" borderId="29" xfId="0" applyNumberFormat="1" applyFont="1" applyBorder="1"/>
    <xf numFmtId="164" fontId="1" fillId="0" borderId="15" xfId="0" applyNumberFormat="1" applyFont="1" applyBorder="1"/>
    <xf numFmtId="164" fontId="1" fillId="0" borderId="25" xfId="0" applyNumberFormat="1" applyFont="1" applyBorder="1"/>
    <xf numFmtId="0" fontId="2" fillId="0" borderId="1" xfId="0" applyFont="1" applyBorder="1"/>
    <xf numFmtId="0" fontId="2" fillId="0" borderId="30" xfId="0" applyFont="1" applyBorder="1"/>
    <xf numFmtId="0" fontId="2" fillId="0" borderId="31" xfId="0" applyFont="1" applyBorder="1"/>
    <xf numFmtId="0" fontId="2" fillId="0" borderId="4" xfId="0" applyFont="1" applyBorder="1"/>
    <xf numFmtId="0" fontId="0" fillId="0" borderId="30" xfId="0" applyBorder="1"/>
    <xf numFmtId="0" fontId="0" fillId="0" borderId="31" xfId="0" applyBorder="1"/>
    <xf numFmtId="165" fontId="0" fillId="0" borderId="0" xfId="0" applyNumberFormat="1"/>
    <xf numFmtId="165" fontId="0" fillId="0" borderId="14" xfId="0" applyNumberFormat="1" applyBorder="1"/>
    <xf numFmtId="165" fontId="0" fillId="0" borderId="16" xfId="0" applyNumberFormat="1" applyBorder="1"/>
    <xf numFmtId="165" fontId="0" fillId="0" borderId="17" xfId="0" applyNumberFormat="1" applyBorder="1"/>
    <xf numFmtId="0" fontId="0" fillId="0" borderId="32" xfId="0" applyBorder="1"/>
    <xf numFmtId="165" fontId="0" fillId="0" borderId="33" xfId="0" applyNumberFormat="1" applyBorder="1"/>
    <xf numFmtId="0" fontId="0" fillId="0" borderId="33" xfId="0" applyBorder="1"/>
    <xf numFmtId="0" fontId="0" fillId="0" borderId="34" xfId="0" applyBorder="1"/>
    <xf numFmtId="0" fontId="0" fillId="0" borderId="7" xfId="0" applyBorder="1"/>
    <xf numFmtId="0" fontId="2" fillId="0" borderId="12" xfId="0" applyFont="1" applyBorder="1"/>
    <xf numFmtId="0" fontId="0" fillId="0" borderId="12" xfId="0" applyBorder="1"/>
    <xf numFmtId="0" fontId="0" fillId="0" borderId="13" xfId="0" applyBorder="1"/>
    <xf numFmtId="11" fontId="0" fillId="0" borderId="0" xfId="0" applyNumberForma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64" fontId="8" fillId="0" borderId="10" xfId="0" applyNumberFormat="1" applyFon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0" fontId="2" fillId="0" borderId="14" xfId="0" applyFont="1" applyBorder="1" applyAlignment="1">
      <alignment horizontal="center"/>
    </xf>
    <xf numFmtId="164" fontId="8" fillId="0" borderId="15" xfId="0" applyNumberFormat="1" applyFon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1" fontId="0" fillId="0" borderId="16" xfId="0" applyNumberFormat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0" fontId="2" fillId="0" borderId="19" xfId="0" applyFont="1" applyBorder="1" applyAlignment="1">
      <alignment horizontal="center"/>
    </xf>
    <xf numFmtId="164" fontId="8" fillId="0" borderId="25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164" fontId="9" fillId="0" borderId="29" xfId="0" applyNumberFormat="1" applyFont="1" applyBorder="1" applyAlignment="1">
      <alignment horizontal="center"/>
    </xf>
    <xf numFmtId="164" fontId="9" fillId="0" borderId="15" xfId="0" applyNumberFormat="1" applyFont="1" applyBorder="1" applyAlignment="1">
      <alignment horizontal="center"/>
    </xf>
    <xf numFmtId="164" fontId="9" fillId="0" borderId="25" xfId="0" applyNumberFormat="1" applyFont="1" applyBorder="1" applyAlignment="1">
      <alignment horizontal="center"/>
    </xf>
    <xf numFmtId="164" fontId="10" fillId="0" borderId="29" xfId="0" applyNumberFormat="1" applyFont="1" applyBorder="1" applyAlignment="1">
      <alignment horizontal="center"/>
    </xf>
    <xf numFmtId="164" fontId="10" fillId="0" borderId="15" xfId="0" applyNumberFormat="1" applyFont="1" applyBorder="1" applyAlignment="1">
      <alignment horizontal="center"/>
    </xf>
    <xf numFmtId="164" fontId="10" fillId="0" borderId="25" xfId="0" applyNumberFormat="1" applyFont="1" applyBorder="1" applyAlignment="1">
      <alignment horizontal="center"/>
    </xf>
    <xf numFmtId="164" fontId="11" fillId="0" borderId="29" xfId="0" applyNumberFormat="1" applyFont="1" applyBorder="1" applyAlignment="1">
      <alignment horizontal="center"/>
    </xf>
    <xf numFmtId="164" fontId="11" fillId="0" borderId="15" xfId="0" applyNumberFormat="1" applyFont="1" applyBorder="1" applyAlignment="1">
      <alignment horizontal="center"/>
    </xf>
    <xf numFmtId="164" fontId="11" fillId="0" borderId="25" xfId="0" applyNumberFormat="1" applyFont="1" applyBorder="1" applyAlignment="1">
      <alignment horizontal="center"/>
    </xf>
    <xf numFmtId="164" fontId="1" fillId="0" borderId="29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4" fontId="1" fillId="0" borderId="25" xfId="0" applyNumberFormat="1" applyFont="1" applyBorder="1" applyAlignment="1">
      <alignment horizontal="center"/>
    </xf>
    <xf numFmtId="1" fontId="0" fillId="0" borderId="19" xfId="0" applyNumberFormat="1" applyBorder="1" applyAlignment="1">
      <alignment horizontal="center"/>
    </xf>
    <xf numFmtId="1" fontId="0" fillId="0" borderId="20" xfId="0" applyNumberFormat="1" applyBorder="1" applyAlignment="1">
      <alignment horizontal="center"/>
    </xf>
    <xf numFmtId="1" fontId="0" fillId="0" borderId="2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2" xfId="0" applyBorder="1" applyAlignment="1">
      <alignment horizontal="center"/>
    </xf>
    <xf numFmtId="165" fontId="0" fillId="0" borderId="0" xfId="0" applyNumberFormat="1" applyFill="1" applyBorder="1"/>
    <xf numFmtId="0" fontId="0" fillId="2" borderId="38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 wrapText="1"/>
    </xf>
    <xf numFmtId="0" fontId="0" fillId="2" borderId="42" xfId="0" applyFill="1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 wrapText="1"/>
    </xf>
    <xf numFmtId="0" fontId="0" fillId="3" borderId="42" xfId="0" applyFill="1" applyBorder="1" applyAlignment="1">
      <alignment horizontal="center" vertical="center" wrapText="1"/>
    </xf>
    <xf numFmtId="0" fontId="0" fillId="3" borderId="43" xfId="0" applyFill="1" applyBorder="1" applyAlignment="1">
      <alignment horizontal="center" vertical="center" wrapText="1"/>
    </xf>
    <xf numFmtId="0" fontId="0" fillId="2" borderId="44" xfId="0" applyFill="1" applyBorder="1" applyAlignment="1">
      <alignment horizontal="center" vertical="center" wrapText="1"/>
    </xf>
    <xf numFmtId="0" fontId="0" fillId="2" borderId="45" xfId="0" applyFill="1" applyBorder="1" applyAlignment="1">
      <alignment horizontal="center" vertical="center" wrapText="1"/>
    </xf>
    <xf numFmtId="1" fontId="0" fillId="0" borderId="0" xfId="0" applyNumberFormat="1" applyAlignment="1">
      <alignment horizontal="right" vertical="center"/>
    </xf>
    <xf numFmtId="1" fontId="0" fillId="0" borderId="0" xfId="0" applyNumberFormat="1" applyAlignment="1">
      <alignment horizontal="center" vertical="center"/>
    </xf>
  </cellXfs>
  <cellStyles count="2">
    <cellStyle name="Normal" xfId="0" builtinId="0"/>
    <cellStyle name="Warning Text" xfId="1" builtin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Standard Hyhel</a:t>
            </a:r>
            <a:r>
              <a:rPr lang="en-US" baseline="0"/>
              <a:t> - 10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'pre-bleed ELISA'!$P$5</c:f>
              <c:strCache>
                <c:ptCount val="1"/>
                <c:pt idx="0">
                  <c:v>STD1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'pre-bleed ELISA'!$Q$4:$AB$4</c:f>
              <c:numCache>
                <c:formatCode>0.000</c:formatCode>
                <c:ptCount val="12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3.90625E-3</c:v>
                </c:pt>
                <c:pt idx="9">
                  <c:v>1.953125E-3</c:v>
                </c:pt>
                <c:pt idx="10">
                  <c:v>9.765625E-4</c:v>
                </c:pt>
                <c:pt idx="11">
                  <c:v>4.8828125E-4</c:v>
                </c:pt>
              </c:numCache>
            </c:numRef>
          </c:xVal>
          <c:yVal>
            <c:numRef>
              <c:f>'pre-bleed ELISA'!$Q$5:$AB$5</c:f>
              <c:numCache>
                <c:formatCode>0.000</c:formatCode>
                <c:ptCount val="12"/>
                <c:pt idx="0">
                  <c:v>0.58399999999999996</c:v>
                </c:pt>
                <c:pt idx="1">
                  <c:v>0.60399999999999998</c:v>
                </c:pt>
                <c:pt idx="2">
                  <c:v>0.59499999999999997</c:v>
                </c:pt>
                <c:pt idx="3">
                  <c:v>0.5572958335</c:v>
                </c:pt>
                <c:pt idx="4">
                  <c:v>0.48694583349999998</c:v>
                </c:pt>
                <c:pt idx="5">
                  <c:v>0.37744583349999999</c:v>
                </c:pt>
                <c:pt idx="6">
                  <c:v>0.22749999999999998</c:v>
                </c:pt>
                <c:pt idx="7">
                  <c:v>0.1344458335</c:v>
                </c:pt>
                <c:pt idx="8">
                  <c:v>4.8000000000000001E-2</c:v>
                </c:pt>
                <c:pt idx="9">
                  <c:v>2.12958335E-2</c:v>
                </c:pt>
                <c:pt idx="10">
                  <c:v>4.1583334999999999E-3</c:v>
                </c:pt>
                <c:pt idx="11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68-44F4-8FB9-6A97F971DAA4}"/>
            </c:ext>
          </c:extLst>
        </c:ser>
        <c:ser>
          <c:idx val="1"/>
          <c:order val="1"/>
          <c:tx>
            <c:strRef>
              <c:f>'pre-bleed ELISA'!$P$7</c:f>
              <c:strCache>
                <c:ptCount val="1"/>
                <c:pt idx="0">
                  <c:v>STD2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'pre-bleed ELISA'!$Q$4:$AB$4</c:f>
              <c:numCache>
                <c:formatCode>0.000</c:formatCode>
                <c:ptCount val="12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3.90625E-3</c:v>
                </c:pt>
                <c:pt idx="9">
                  <c:v>1.953125E-3</c:v>
                </c:pt>
                <c:pt idx="10">
                  <c:v>9.765625E-4</c:v>
                </c:pt>
                <c:pt idx="11">
                  <c:v>4.8828125E-4</c:v>
                </c:pt>
              </c:numCache>
            </c:numRef>
          </c:xVal>
          <c:yVal>
            <c:numRef>
              <c:f>'pre-bleed ELISA'!$Q$7:$AB$7</c:f>
              <c:numCache>
                <c:formatCode>0.000</c:formatCode>
                <c:ptCount val="12"/>
                <c:pt idx="0">
                  <c:v>0.53950000000000009</c:v>
                </c:pt>
                <c:pt idx="1">
                  <c:v>0.55838333350000002</c:v>
                </c:pt>
                <c:pt idx="2">
                  <c:v>0.54513333350000004</c:v>
                </c:pt>
                <c:pt idx="3">
                  <c:v>0.47799999999999998</c:v>
                </c:pt>
                <c:pt idx="4">
                  <c:v>0.40966666699999998</c:v>
                </c:pt>
                <c:pt idx="5">
                  <c:v>0.2924333335</c:v>
                </c:pt>
                <c:pt idx="6">
                  <c:v>0.1925</c:v>
                </c:pt>
                <c:pt idx="7">
                  <c:v>0.12623333350000002</c:v>
                </c:pt>
                <c:pt idx="8">
                  <c:v>5.4633333499999999E-2</c:v>
                </c:pt>
                <c:pt idx="9">
                  <c:v>1.63833335E-2</c:v>
                </c:pt>
                <c:pt idx="10">
                  <c:v>2.7083335E-3</c:v>
                </c:pt>
                <c:pt idx="1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D68-44F4-8FB9-6A97F971DAA4}"/>
            </c:ext>
          </c:extLst>
        </c:ser>
        <c:ser>
          <c:idx val="2"/>
          <c:order val="2"/>
          <c:tx>
            <c:strRef>
              <c:f>'pre-bleed ELISA'!$P$9</c:f>
              <c:strCache>
                <c:ptCount val="1"/>
                <c:pt idx="0">
                  <c:v>STD3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'pre-bleed ELISA'!$Q$4:$AB$4</c:f>
              <c:numCache>
                <c:formatCode>0.000</c:formatCode>
                <c:ptCount val="12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3.90625E-3</c:v>
                </c:pt>
                <c:pt idx="9">
                  <c:v>1.953125E-3</c:v>
                </c:pt>
                <c:pt idx="10">
                  <c:v>9.765625E-4</c:v>
                </c:pt>
                <c:pt idx="11">
                  <c:v>4.8828125E-4</c:v>
                </c:pt>
              </c:numCache>
            </c:numRef>
          </c:xVal>
          <c:yVal>
            <c:numRef>
              <c:f>'pre-bleed ELISA'!$Q$9:$AB$9</c:f>
              <c:numCache>
                <c:formatCode>0.000</c:formatCode>
                <c:ptCount val="12"/>
                <c:pt idx="0">
                  <c:v>0.53950000000000009</c:v>
                </c:pt>
                <c:pt idx="1">
                  <c:v>0.55838333349999991</c:v>
                </c:pt>
                <c:pt idx="2">
                  <c:v>0.54513333350000004</c:v>
                </c:pt>
                <c:pt idx="3">
                  <c:v>0.47799999999999998</c:v>
                </c:pt>
                <c:pt idx="4">
                  <c:v>0.40966666699999998</c:v>
                </c:pt>
                <c:pt idx="5">
                  <c:v>0.2924333335</c:v>
                </c:pt>
                <c:pt idx="6">
                  <c:v>0.1925</c:v>
                </c:pt>
                <c:pt idx="7">
                  <c:v>0.12623333349999999</c:v>
                </c:pt>
                <c:pt idx="8">
                  <c:v>5.4633333499999999E-2</c:v>
                </c:pt>
                <c:pt idx="9">
                  <c:v>1.63833335E-2</c:v>
                </c:pt>
                <c:pt idx="10">
                  <c:v>2.7083335E-3</c:v>
                </c:pt>
                <c:pt idx="1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D68-44F4-8FB9-6A97F971DAA4}"/>
            </c:ext>
          </c:extLst>
        </c:ser>
        <c:ser>
          <c:idx val="3"/>
          <c:order val="3"/>
          <c:tx>
            <c:strRef>
              <c:f>'pre-bleed ELISA'!$P$11</c:f>
              <c:strCache>
                <c:ptCount val="1"/>
                <c:pt idx="0">
                  <c:v>STD4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'pre-bleed ELISA'!$Q$4:$AB$4</c:f>
              <c:numCache>
                <c:formatCode>0.000</c:formatCode>
                <c:ptCount val="12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3.90625E-3</c:v>
                </c:pt>
                <c:pt idx="9">
                  <c:v>1.953125E-3</c:v>
                </c:pt>
                <c:pt idx="10">
                  <c:v>9.765625E-4</c:v>
                </c:pt>
                <c:pt idx="11">
                  <c:v>4.8828125E-4</c:v>
                </c:pt>
              </c:numCache>
            </c:numRef>
          </c:xVal>
          <c:yVal>
            <c:numRef>
              <c:f>'pre-bleed ELISA'!$Q$11:$AB$11</c:f>
              <c:numCache>
                <c:formatCode>0.000</c:formatCode>
                <c:ptCount val="12"/>
                <c:pt idx="0">
                  <c:v>0.56018333300000001</c:v>
                </c:pt>
                <c:pt idx="1">
                  <c:v>0.53400000000000003</c:v>
                </c:pt>
                <c:pt idx="2">
                  <c:v>0.48179166649999999</c:v>
                </c:pt>
                <c:pt idx="3">
                  <c:v>0.46658333299999999</c:v>
                </c:pt>
                <c:pt idx="4">
                  <c:v>0.39284166649999996</c:v>
                </c:pt>
                <c:pt idx="5">
                  <c:v>0.28988333300000002</c:v>
                </c:pt>
                <c:pt idx="6">
                  <c:v>0.18049999999999999</c:v>
                </c:pt>
                <c:pt idx="7">
                  <c:v>8.6499999999999994E-2</c:v>
                </c:pt>
                <c:pt idx="8">
                  <c:v>4.6591666500000004E-2</c:v>
                </c:pt>
                <c:pt idx="9">
                  <c:v>1.55E-2</c:v>
                </c:pt>
                <c:pt idx="10">
                  <c:v>3.5000000000000001E-3</c:v>
                </c:pt>
                <c:pt idx="11">
                  <c:v>3.33333E-4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D68-44F4-8FB9-6A97F971DAA4}"/>
            </c:ext>
          </c:extLst>
        </c:ser>
        <c:ser>
          <c:idx val="4"/>
          <c:order val="4"/>
          <c:tx>
            <c:strRef>
              <c:f>'pre-bleed ELISA'!$P$13</c:f>
              <c:strCache>
                <c:ptCount val="1"/>
                <c:pt idx="0">
                  <c:v>STD5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'pre-bleed ELISA'!$Q$4:$AB$4</c:f>
              <c:numCache>
                <c:formatCode>0.000</c:formatCode>
                <c:ptCount val="12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3.90625E-3</c:v>
                </c:pt>
                <c:pt idx="9">
                  <c:v>1.953125E-3</c:v>
                </c:pt>
                <c:pt idx="10">
                  <c:v>9.765625E-4</c:v>
                </c:pt>
                <c:pt idx="11">
                  <c:v>4.8828125E-4</c:v>
                </c:pt>
              </c:numCache>
            </c:numRef>
          </c:xVal>
          <c:yVal>
            <c:numRef>
              <c:f>'pre-bleed ELISA'!$Q$13:$AB$13</c:f>
              <c:numCache>
                <c:formatCode>0.000</c:formatCode>
                <c:ptCount val="12"/>
                <c:pt idx="0">
                  <c:v>0.46250000000000002</c:v>
                </c:pt>
                <c:pt idx="1">
                  <c:v>0.42449999999999999</c:v>
                </c:pt>
                <c:pt idx="2">
                  <c:v>0.38600000000000001</c:v>
                </c:pt>
                <c:pt idx="3">
                  <c:v>0.40149999999999997</c:v>
                </c:pt>
                <c:pt idx="4">
                  <c:v>0.3135</c:v>
                </c:pt>
                <c:pt idx="5">
                  <c:v>0.26150000000000001</c:v>
                </c:pt>
                <c:pt idx="6">
                  <c:v>0.13713333350000001</c:v>
                </c:pt>
                <c:pt idx="7">
                  <c:v>6.8683333499999999E-2</c:v>
                </c:pt>
                <c:pt idx="8">
                  <c:v>2.8999999999999998E-2</c:v>
                </c:pt>
                <c:pt idx="9">
                  <c:v>7.7333335E-3</c:v>
                </c:pt>
                <c:pt idx="10">
                  <c:v>5.7083350000000004E-4</c:v>
                </c:pt>
                <c:pt idx="11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D68-44F4-8FB9-6A97F971DA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002008"/>
        <c:axId val="650002336"/>
      </c:scatterChart>
      <c:valAx>
        <c:axId val="650002008"/>
        <c:scaling>
          <c:logBase val="2"/>
          <c:orientation val="maxMin"/>
        </c:scaling>
        <c:delete val="0"/>
        <c:axPos val="b"/>
        <c:numFmt formatCode="0.000" sourceLinked="1"/>
        <c:majorTickMark val="in"/>
        <c:minorTickMark val="in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002336"/>
        <c:crosses val="autoZero"/>
        <c:crossBetween val="midCat"/>
      </c:valAx>
      <c:valAx>
        <c:axId val="650002336"/>
        <c:scaling>
          <c:orientation val="minMax"/>
        </c:scaling>
        <c:delete val="0"/>
        <c:axPos val="r"/>
        <c:numFmt formatCode="0.000" sourceLinked="1"/>
        <c:majorTickMark val="out"/>
        <c:minorTickMark val="out"/>
        <c:tickLblPos val="high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002008"/>
        <c:crossesAt val="1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Standard Hyhel</a:t>
            </a:r>
            <a:r>
              <a:rPr lang="en-US" baseline="0"/>
              <a:t> - 10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'Day 28 ELISA'!$P$5</c:f>
              <c:strCache>
                <c:ptCount val="1"/>
                <c:pt idx="0">
                  <c:v>STD1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'Day 28 ELISA'!$Q$4:$AB$4</c:f>
              <c:numCache>
                <c:formatCode>0.000</c:formatCode>
                <c:ptCount val="12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3.90625E-3</c:v>
                </c:pt>
                <c:pt idx="9">
                  <c:v>1.953125E-3</c:v>
                </c:pt>
                <c:pt idx="10">
                  <c:v>9.765625E-4</c:v>
                </c:pt>
                <c:pt idx="11">
                  <c:v>4.8828125E-4</c:v>
                </c:pt>
              </c:numCache>
            </c:numRef>
          </c:xVal>
          <c:yVal>
            <c:numRef>
              <c:f>'Day 28 ELISA'!$Q$5:$AB$5</c:f>
              <c:numCache>
                <c:formatCode>0.000</c:formatCode>
                <c:ptCount val="12"/>
                <c:pt idx="0">
                  <c:v>0.35875000000000001</c:v>
                </c:pt>
                <c:pt idx="1">
                  <c:v>0.33300000000000002</c:v>
                </c:pt>
                <c:pt idx="2">
                  <c:v>0.33230000000000004</c:v>
                </c:pt>
                <c:pt idx="3">
                  <c:v>0.307</c:v>
                </c:pt>
                <c:pt idx="4">
                  <c:v>0.27765000000000001</c:v>
                </c:pt>
                <c:pt idx="5">
                  <c:v>0.188</c:v>
                </c:pt>
                <c:pt idx="6">
                  <c:v>0.1245</c:v>
                </c:pt>
                <c:pt idx="7">
                  <c:v>3.3799999999999997E-2</c:v>
                </c:pt>
                <c:pt idx="8">
                  <c:v>6.9700000000000012E-2</c:v>
                </c:pt>
                <c:pt idx="9">
                  <c:v>1.9E-2</c:v>
                </c:pt>
                <c:pt idx="10">
                  <c:v>5.0000000000000001E-3</c:v>
                </c:pt>
                <c:pt idx="11">
                  <c:v>4.15E-3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4B-46FC-BE71-E773F3F348FB}"/>
            </c:ext>
          </c:extLst>
        </c:ser>
        <c:ser>
          <c:idx val="1"/>
          <c:order val="1"/>
          <c:tx>
            <c:strRef>
              <c:f>'Day 28 ELISA'!$P$7</c:f>
              <c:strCache>
                <c:ptCount val="1"/>
                <c:pt idx="0">
                  <c:v>STD2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'Day 28 ELISA'!$Q$4:$AB$4</c:f>
              <c:numCache>
                <c:formatCode>0.000</c:formatCode>
                <c:ptCount val="12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3.90625E-3</c:v>
                </c:pt>
                <c:pt idx="9">
                  <c:v>1.953125E-3</c:v>
                </c:pt>
                <c:pt idx="10">
                  <c:v>9.765625E-4</c:v>
                </c:pt>
                <c:pt idx="11">
                  <c:v>4.8828125E-4</c:v>
                </c:pt>
              </c:numCache>
            </c:numRef>
          </c:xVal>
          <c:yVal>
            <c:numRef>
              <c:f>'Day 28 ELISA'!$Q$7:$AB$7</c:f>
              <c:numCache>
                <c:formatCode>0.000</c:formatCode>
                <c:ptCount val="12"/>
                <c:pt idx="0">
                  <c:v>0.35749999999999998</c:v>
                </c:pt>
                <c:pt idx="1">
                  <c:v>0.35050000000000003</c:v>
                </c:pt>
                <c:pt idx="2">
                  <c:v>0.34099999999999997</c:v>
                </c:pt>
                <c:pt idx="3">
                  <c:v>0.3145</c:v>
                </c:pt>
                <c:pt idx="4">
                  <c:v>0.262341667</c:v>
                </c:pt>
                <c:pt idx="5">
                  <c:v>0.18854583349999998</c:v>
                </c:pt>
                <c:pt idx="6">
                  <c:v>0.1174458335</c:v>
                </c:pt>
                <c:pt idx="7">
                  <c:v>7.350000000000001E-2</c:v>
                </c:pt>
                <c:pt idx="8">
                  <c:v>4.8000000000000001E-2</c:v>
                </c:pt>
                <c:pt idx="9">
                  <c:v>2.6291666999999998E-2</c:v>
                </c:pt>
                <c:pt idx="10">
                  <c:v>9.4958334999999984E-3</c:v>
                </c:pt>
                <c:pt idx="11">
                  <c:v>3.0916670000000002E-3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94B-46FC-BE71-E773F3F348FB}"/>
            </c:ext>
          </c:extLst>
        </c:ser>
        <c:ser>
          <c:idx val="2"/>
          <c:order val="2"/>
          <c:tx>
            <c:strRef>
              <c:f>'Day 28 ELISA'!$P$9</c:f>
              <c:strCache>
                <c:ptCount val="1"/>
                <c:pt idx="0">
                  <c:v>STD3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'Day 28 ELISA'!$Q$4:$AB$4</c:f>
              <c:numCache>
                <c:formatCode>0.000</c:formatCode>
                <c:ptCount val="12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3.90625E-3</c:v>
                </c:pt>
                <c:pt idx="9">
                  <c:v>1.953125E-3</c:v>
                </c:pt>
                <c:pt idx="10">
                  <c:v>9.765625E-4</c:v>
                </c:pt>
                <c:pt idx="11">
                  <c:v>4.8828125E-4</c:v>
                </c:pt>
              </c:numCache>
            </c:numRef>
          </c:xVal>
          <c:yVal>
            <c:numRef>
              <c:f>'Day 28 ELISA'!$Q$9:$AB$9</c:f>
              <c:numCache>
                <c:formatCode>0.000</c:formatCode>
                <c:ptCount val="12"/>
                <c:pt idx="0">
                  <c:v>0.34793750000000001</c:v>
                </c:pt>
                <c:pt idx="1">
                  <c:v>0.33828750000000002</c:v>
                </c:pt>
                <c:pt idx="2">
                  <c:v>0.3329375</c:v>
                </c:pt>
                <c:pt idx="3">
                  <c:v>0.29299999999999998</c:v>
                </c:pt>
                <c:pt idx="4">
                  <c:v>0.26</c:v>
                </c:pt>
                <c:pt idx="5">
                  <c:v>0.17649999999999999</c:v>
                </c:pt>
                <c:pt idx="6">
                  <c:v>0.10068750000000001</c:v>
                </c:pt>
                <c:pt idx="7">
                  <c:v>6.7587499999999995E-2</c:v>
                </c:pt>
                <c:pt idx="8">
                  <c:v>3.0925000000000001E-2</c:v>
                </c:pt>
                <c:pt idx="9">
                  <c:v>1.9125E-2</c:v>
                </c:pt>
                <c:pt idx="10">
                  <c:v>1.08875E-2</c:v>
                </c:pt>
                <c:pt idx="11">
                  <c:v>7.6750000000000004E-3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94B-46FC-BE71-E773F3F348FB}"/>
            </c:ext>
          </c:extLst>
        </c:ser>
        <c:ser>
          <c:idx val="3"/>
          <c:order val="3"/>
          <c:tx>
            <c:strRef>
              <c:f>'Day 28 ELISA'!$P$11</c:f>
              <c:strCache>
                <c:ptCount val="1"/>
                <c:pt idx="0">
                  <c:v>STD4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'Day 28 ELISA'!$Q$4:$AB$4</c:f>
              <c:numCache>
                <c:formatCode>0.000</c:formatCode>
                <c:ptCount val="12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3.90625E-3</c:v>
                </c:pt>
                <c:pt idx="9">
                  <c:v>1.953125E-3</c:v>
                </c:pt>
                <c:pt idx="10">
                  <c:v>9.765625E-4</c:v>
                </c:pt>
                <c:pt idx="11">
                  <c:v>4.8828125E-4</c:v>
                </c:pt>
              </c:numCache>
            </c:numRef>
          </c:xVal>
          <c:yVal>
            <c:numRef>
              <c:f>'Day 28 ELISA'!$Q$11:$AB$11</c:f>
              <c:numCache>
                <c:formatCode>0.000</c:formatCode>
                <c:ptCount val="12"/>
                <c:pt idx="0">
                  <c:v>0.341983333</c:v>
                </c:pt>
                <c:pt idx="1">
                  <c:v>0.32624166649999997</c:v>
                </c:pt>
                <c:pt idx="2">
                  <c:v>0.3105</c:v>
                </c:pt>
                <c:pt idx="3">
                  <c:v>0.29854166650000002</c:v>
                </c:pt>
                <c:pt idx="4">
                  <c:v>0.26139166650000001</c:v>
                </c:pt>
                <c:pt idx="5">
                  <c:v>0.18968333300000001</c:v>
                </c:pt>
                <c:pt idx="6">
                  <c:v>0.10400000000000001</c:v>
                </c:pt>
                <c:pt idx="7">
                  <c:v>5.7641666500000001E-2</c:v>
                </c:pt>
                <c:pt idx="8">
                  <c:v>2.7491666500000001E-2</c:v>
                </c:pt>
                <c:pt idx="9">
                  <c:v>1.2941666500000001E-2</c:v>
                </c:pt>
                <c:pt idx="10">
                  <c:v>4.9916665000000002E-3</c:v>
                </c:pt>
                <c:pt idx="11">
                  <c:v>1.1125E-3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94B-46FC-BE71-E773F3F348FB}"/>
            </c:ext>
          </c:extLst>
        </c:ser>
        <c:ser>
          <c:idx val="4"/>
          <c:order val="4"/>
          <c:tx>
            <c:strRef>
              <c:f>'Day 28 ELISA'!$P$13</c:f>
              <c:strCache>
                <c:ptCount val="1"/>
                <c:pt idx="0">
                  <c:v>STD5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'Day 28 ELISA'!$Q$4:$AB$4</c:f>
              <c:numCache>
                <c:formatCode>0.000</c:formatCode>
                <c:ptCount val="12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3.90625E-3</c:v>
                </c:pt>
                <c:pt idx="9">
                  <c:v>1.953125E-3</c:v>
                </c:pt>
                <c:pt idx="10">
                  <c:v>9.765625E-4</c:v>
                </c:pt>
                <c:pt idx="11">
                  <c:v>4.8828125E-4</c:v>
                </c:pt>
              </c:numCache>
            </c:numRef>
          </c:xVal>
          <c:yVal>
            <c:numRef>
              <c:f>'Day 28 ELISA'!$Q$13:$AB$13</c:f>
              <c:numCache>
                <c:formatCode>0.000</c:formatCode>
                <c:ptCount val="12"/>
                <c:pt idx="0">
                  <c:v>0.3401416665</c:v>
                </c:pt>
                <c:pt idx="1">
                  <c:v>0.32850000000000001</c:v>
                </c:pt>
                <c:pt idx="2">
                  <c:v>0.30649999999999999</c:v>
                </c:pt>
                <c:pt idx="3">
                  <c:v>0.2937416665</c:v>
                </c:pt>
                <c:pt idx="4">
                  <c:v>0.23999166650000001</c:v>
                </c:pt>
                <c:pt idx="5">
                  <c:v>0.182</c:v>
                </c:pt>
                <c:pt idx="6">
                  <c:v>0.11053333300000001</c:v>
                </c:pt>
                <c:pt idx="7">
                  <c:v>6.3941666499999994E-2</c:v>
                </c:pt>
                <c:pt idx="8">
                  <c:v>2.68416665E-2</c:v>
                </c:pt>
                <c:pt idx="9">
                  <c:v>1.38416665E-2</c:v>
                </c:pt>
                <c:pt idx="10">
                  <c:v>4.6916665000000003E-3</c:v>
                </c:pt>
                <c:pt idx="11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94B-46FC-BE71-E773F3F348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002008"/>
        <c:axId val="650002336"/>
      </c:scatterChart>
      <c:valAx>
        <c:axId val="650002008"/>
        <c:scaling>
          <c:logBase val="2"/>
          <c:orientation val="maxMin"/>
        </c:scaling>
        <c:delete val="0"/>
        <c:axPos val="b"/>
        <c:numFmt formatCode="0.000" sourceLinked="1"/>
        <c:majorTickMark val="in"/>
        <c:minorTickMark val="in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002336"/>
        <c:crosses val="autoZero"/>
        <c:crossBetween val="midCat"/>
      </c:valAx>
      <c:valAx>
        <c:axId val="650002336"/>
        <c:scaling>
          <c:orientation val="minMax"/>
        </c:scaling>
        <c:delete val="0"/>
        <c:axPos val="r"/>
        <c:numFmt formatCode="0.000" sourceLinked="1"/>
        <c:majorTickMark val="out"/>
        <c:minorTickMark val="out"/>
        <c:tickLblPos val="high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002008"/>
        <c:crossesAt val="1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Standard Hyhel</a:t>
            </a:r>
            <a:r>
              <a:rPr lang="en-US" baseline="0"/>
              <a:t> - 10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'Day 35 ELISA'!$P$5</c:f>
              <c:strCache>
                <c:ptCount val="1"/>
                <c:pt idx="0">
                  <c:v>STD1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'Day 35 ELISA'!$Q$4:$AB$4</c:f>
              <c:numCache>
                <c:formatCode>0.000</c:formatCode>
                <c:ptCount val="12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3.90625E-3</c:v>
                </c:pt>
                <c:pt idx="9">
                  <c:v>1.953125E-3</c:v>
                </c:pt>
                <c:pt idx="10">
                  <c:v>9.765625E-4</c:v>
                </c:pt>
                <c:pt idx="11">
                  <c:v>4.8828125E-4</c:v>
                </c:pt>
              </c:numCache>
            </c:numRef>
          </c:xVal>
          <c:yVal>
            <c:numRef>
              <c:f>'Day 35 ELISA'!$Q$5:$AB$5</c:f>
              <c:numCache>
                <c:formatCode>0.000</c:formatCode>
                <c:ptCount val="12"/>
                <c:pt idx="0">
                  <c:v>0.13122916649999999</c:v>
                </c:pt>
                <c:pt idx="1">
                  <c:v>0.1374791665</c:v>
                </c:pt>
                <c:pt idx="2">
                  <c:v>0.1392791665</c:v>
                </c:pt>
                <c:pt idx="3">
                  <c:v>0.1316791665</c:v>
                </c:pt>
                <c:pt idx="4">
                  <c:v>0.11937916649999999</c:v>
                </c:pt>
                <c:pt idx="5">
                  <c:v>9.3379166499999999E-2</c:v>
                </c:pt>
                <c:pt idx="6">
                  <c:v>6.2E-2</c:v>
                </c:pt>
                <c:pt idx="7">
                  <c:v>3.3179166500000003E-2</c:v>
                </c:pt>
                <c:pt idx="8">
                  <c:v>1.69791665E-2</c:v>
                </c:pt>
                <c:pt idx="9">
                  <c:v>6.6291665000000003E-3</c:v>
                </c:pt>
                <c:pt idx="10">
                  <c:v>2.0666664999999997E-3</c:v>
                </c:pt>
                <c:pt idx="11">
                  <c:v>1.4666664999999999E-3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D6-4CAD-9B66-23E9DB051D55}"/>
            </c:ext>
          </c:extLst>
        </c:ser>
        <c:ser>
          <c:idx val="1"/>
          <c:order val="1"/>
          <c:tx>
            <c:strRef>
              <c:f>'Day 35 ELISA'!$P$7</c:f>
              <c:strCache>
                <c:ptCount val="1"/>
                <c:pt idx="0">
                  <c:v>STD2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'Day 35 ELISA'!$Q$4:$AB$4</c:f>
              <c:numCache>
                <c:formatCode>0.000</c:formatCode>
                <c:ptCount val="12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3.90625E-3</c:v>
                </c:pt>
                <c:pt idx="9">
                  <c:v>1.953125E-3</c:v>
                </c:pt>
                <c:pt idx="10">
                  <c:v>9.765625E-4</c:v>
                </c:pt>
                <c:pt idx="11">
                  <c:v>4.8828125E-4</c:v>
                </c:pt>
              </c:numCache>
            </c:numRef>
          </c:xVal>
          <c:yVal>
            <c:numRef>
              <c:f>'Day 35 ELISA'!$Q$7:$AB$7</c:f>
              <c:numCache>
                <c:formatCode>0.000</c:formatCode>
                <c:ptCount val="12"/>
                <c:pt idx="0">
                  <c:v>0.11295833349999999</c:v>
                </c:pt>
                <c:pt idx="1">
                  <c:v>0.1256583335</c:v>
                </c:pt>
                <c:pt idx="2">
                  <c:v>0.1265</c:v>
                </c:pt>
                <c:pt idx="3">
                  <c:v>0.12115833349999999</c:v>
                </c:pt>
                <c:pt idx="4">
                  <c:v>0.108</c:v>
                </c:pt>
                <c:pt idx="5">
                  <c:v>8.6958333499999999E-2</c:v>
                </c:pt>
                <c:pt idx="6">
                  <c:v>6.0058333499999998E-2</c:v>
                </c:pt>
                <c:pt idx="7">
                  <c:v>3.4500000000000003E-2</c:v>
                </c:pt>
                <c:pt idx="8">
                  <c:v>1.95E-2</c:v>
                </c:pt>
                <c:pt idx="9">
                  <c:v>9.0000000000000011E-3</c:v>
                </c:pt>
                <c:pt idx="10">
                  <c:v>3.5000000000000001E-3</c:v>
                </c:pt>
                <c:pt idx="11">
                  <c:v>2.7625000000000002E-3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CD6-4CAD-9B66-23E9DB051D55}"/>
            </c:ext>
          </c:extLst>
        </c:ser>
        <c:ser>
          <c:idx val="2"/>
          <c:order val="2"/>
          <c:tx>
            <c:strRef>
              <c:f>'Day 35 ELISA'!$P$9</c:f>
              <c:strCache>
                <c:ptCount val="1"/>
                <c:pt idx="0">
                  <c:v>STD3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'Day 35 ELISA'!$Q$4:$AB$4</c:f>
              <c:numCache>
                <c:formatCode>0.000</c:formatCode>
                <c:ptCount val="12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3.90625E-3</c:v>
                </c:pt>
                <c:pt idx="9">
                  <c:v>1.953125E-3</c:v>
                </c:pt>
                <c:pt idx="10">
                  <c:v>9.765625E-4</c:v>
                </c:pt>
                <c:pt idx="11">
                  <c:v>4.8828125E-4</c:v>
                </c:pt>
              </c:numCache>
            </c:numRef>
          </c:xVal>
          <c:yVal>
            <c:numRef>
              <c:f>'Day 35 ELISA'!$Q$9:$AB$9</c:f>
              <c:numCache>
                <c:formatCode>0.000</c:formatCode>
                <c:ptCount val="12"/>
                <c:pt idx="0">
                  <c:v>0.109</c:v>
                </c:pt>
                <c:pt idx="1">
                  <c:v>0.1095</c:v>
                </c:pt>
                <c:pt idx="2">
                  <c:v>0.1105</c:v>
                </c:pt>
                <c:pt idx="3">
                  <c:v>0.1075</c:v>
                </c:pt>
                <c:pt idx="4">
                  <c:v>9.6500000000000002E-2</c:v>
                </c:pt>
                <c:pt idx="5">
                  <c:v>7.3499999999999996E-2</c:v>
                </c:pt>
                <c:pt idx="6">
                  <c:v>4.4999999999999998E-2</c:v>
                </c:pt>
                <c:pt idx="7">
                  <c:v>2.8129166499999997E-2</c:v>
                </c:pt>
                <c:pt idx="8">
                  <c:v>9.9999999999999985E-3</c:v>
                </c:pt>
                <c:pt idx="9">
                  <c:v>2.5000000000000001E-3</c:v>
                </c:pt>
                <c:pt idx="10">
                  <c:v>2E-3</c:v>
                </c:pt>
                <c:pt idx="11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CD6-4CAD-9B66-23E9DB051D55}"/>
            </c:ext>
          </c:extLst>
        </c:ser>
        <c:ser>
          <c:idx val="3"/>
          <c:order val="3"/>
          <c:tx>
            <c:strRef>
              <c:f>'Day 35 ELISA'!$P$11</c:f>
              <c:strCache>
                <c:ptCount val="1"/>
                <c:pt idx="0">
                  <c:v>STD4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'Day 35 ELISA'!$Q$4:$AB$4</c:f>
              <c:numCache>
                <c:formatCode>0.000</c:formatCode>
                <c:ptCount val="12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3.90625E-3</c:v>
                </c:pt>
                <c:pt idx="9">
                  <c:v>1.953125E-3</c:v>
                </c:pt>
                <c:pt idx="10">
                  <c:v>9.765625E-4</c:v>
                </c:pt>
                <c:pt idx="11">
                  <c:v>4.8828125E-4</c:v>
                </c:pt>
              </c:numCache>
            </c:numRef>
          </c:xVal>
          <c:yVal>
            <c:numRef>
              <c:f>'Day 35 ELISA'!$Q$11:$AB$11</c:f>
              <c:numCache>
                <c:formatCode>0.000</c:formatCode>
                <c:ptCount val="12"/>
                <c:pt idx="0">
                  <c:v>0.1078833335</c:v>
                </c:pt>
                <c:pt idx="1">
                  <c:v>0.108</c:v>
                </c:pt>
                <c:pt idx="2">
                  <c:v>0.1095</c:v>
                </c:pt>
                <c:pt idx="3">
                  <c:v>0.1045</c:v>
                </c:pt>
                <c:pt idx="4">
                  <c:v>9.2999999999999999E-2</c:v>
                </c:pt>
                <c:pt idx="5">
                  <c:v>7.2999999999999995E-2</c:v>
                </c:pt>
                <c:pt idx="6">
                  <c:v>4.9000000000000002E-2</c:v>
                </c:pt>
                <c:pt idx="7">
                  <c:v>2.8000000000000001E-2</c:v>
                </c:pt>
                <c:pt idx="8">
                  <c:v>1.2999999999999999E-2</c:v>
                </c:pt>
                <c:pt idx="9">
                  <c:v>5.8333335000000002E-3</c:v>
                </c:pt>
                <c:pt idx="10">
                  <c:v>9.3333350000000001E-4</c:v>
                </c:pt>
                <c:pt idx="11">
                  <c:v>1.4999999999999999E-4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CD6-4CAD-9B66-23E9DB051D55}"/>
            </c:ext>
          </c:extLst>
        </c:ser>
        <c:ser>
          <c:idx val="4"/>
          <c:order val="4"/>
          <c:tx>
            <c:strRef>
              <c:f>'Day 35 ELISA'!$P$13</c:f>
              <c:strCache>
                <c:ptCount val="1"/>
                <c:pt idx="0">
                  <c:v>STD5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'Day 35 ELISA'!$Q$4:$AB$4</c:f>
              <c:numCache>
                <c:formatCode>0.000</c:formatCode>
                <c:ptCount val="12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3.90625E-3</c:v>
                </c:pt>
                <c:pt idx="9">
                  <c:v>1.953125E-3</c:v>
                </c:pt>
                <c:pt idx="10">
                  <c:v>9.765625E-4</c:v>
                </c:pt>
                <c:pt idx="11">
                  <c:v>4.8828125E-4</c:v>
                </c:pt>
              </c:numCache>
            </c:numRef>
          </c:xVal>
          <c:yVal>
            <c:numRef>
              <c:f>'Day 35 ELISA'!$Q$13:$AB$13</c:f>
              <c:numCache>
                <c:formatCode>0.000</c:formatCode>
                <c:ptCount val="12"/>
                <c:pt idx="0">
                  <c:v>0.1092541665</c:v>
                </c:pt>
                <c:pt idx="1">
                  <c:v>0.1120541665</c:v>
                </c:pt>
                <c:pt idx="2">
                  <c:v>0.11649999999999999</c:v>
                </c:pt>
                <c:pt idx="3">
                  <c:v>0.112158333</c:v>
                </c:pt>
                <c:pt idx="4">
                  <c:v>0.1004541665</c:v>
                </c:pt>
                <c:pt idx="5">
                  <c:v>7.5999999999999998E-2</c:v>
                </c:pt>
                <c:pt idx="6">
                  <c:v>5.2999999999999999E-2</c:v>
                </c:pt>
                <c:pt idx="7">
                  <c:v>3.5000000000000003E-2</c:v>
                </c:pt>
                <c:pt idx="8">
                  <c:v>1.7000000000000001E-2</c:v>
                </c:pt>
                <c:pt idx="9">
                  <c:v>6.5000000000000006E-3</c:v>
                </c:pt>
                <c:pt idx="10">
                  <c:v>3.7208334999999999E-3</c:v>
                </c:pt>
                <c:pt idx="11">
                  <c:v>2.0208335000000003E-3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CD6-4CAD-9B66-23E9DB051D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002008"/>
        <c:axId val="650002336"/>
      </c:scatterChart>
      <c:valAx>
        <c:axId val="650002008"/>
        <c:scaling>
          <c:logBase val="2"/>
          <c:orientation val="maxMin"/>
        </c:scaling>
        <c:delete val="0"/>
        <c:axPos val="b"/>
        <c:numFmt formatCode="0.000" sourceLinked="1"/>
        <c:majorTickMark val="in"/>
        <c:minorTickMark val="in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002336"/>
        <c:crosses val="autoZero"/>
        <c:crossBetween val="midCat"/>
      </c:valAx>
      <c:valAx>
        <c:axId val="650002336"/>
        <c:scaling>
          <c:orientation val="minMax"/>
        </c:scaling>
        <c:delete val="0"/>
        <c:axPos val="r"/>
        <c:numFmt formatCode="0.000" sourceLinked="1"/>
        <c:majorTickMark val="out"/>
        <c:minorTickMark val="out"/>
        <c:tickLblPos val="high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002008"/>
        <c:crossesAt val="1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Standard Hyhel</a:t>
            </a:r>
            <a:r>
              <a:rPr lang="en-US" baseline="0"/>
              <a:t> - 10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'Day 42 ELISA '!$P$5</c:f>
              <c:strCache>
                <c:ptCount val="1"/>
                <c:pt idx="0">
                  <c:v>STD1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'Day 42 ELISA '!$Q$4:$AB$4</c:f>
              <c:numCache>
                <c:formatCode>0.000</c:formatCode>
                <c:ptCount val="12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3.90625E-3</c:v>
                </c:pt>
                <c:pt idx="9">
                  <c:v>1.953125E-3</c:v>
                </c:pt>
                <c:pt idx="10">
                  <c:v>9.765625E-4</c:v>
                </c:pt>
                <c:pt idx="11">
                  <c:v>4.8828125E-4</c:v>
                </c:pt>
              </c:numCache>
            </c:numRef>
          </c:xVal>
          <c:yVal>
            <c:numRef>
              <c:f>'Day 42 ELISA '!$Q$5:$AB$5</c:f>
              <c:numCache>
                <c:formatCode>0.000</c:formatCode>
                <c:ptCount val="12"/>
                <c:pt idx="0">
                  <c:v>0.10295</c:v>
                </c:pt>
                <c:pt idx="1">
                  <c:v>0.10719999999999999</c:v>
                </c:pt>
                <c:pt idx="2">
                  <c:v>0.11</c:v>
                </c:pt>
                <c:pt idx="3">
                  <c:v>0.10115</c:v>
                </c:pt>
                <c:pt idx="4">
                  <c:v>9.35E-2</c:v>
                </c:pt>
                <c:pt idx="5">
                  <c:v>7.5649999999999995E-2</c:v>
                </c:pt>
                <c:pt idx="6">
                  <c:v>5.2000000000000005E-2</c:v>
                </c:pt>
                <c:pt idx="7">
                  <c:v>2.75E-2</c:v>
                </c:pt>
                <c:pt idx="8">
                  <c:v>1.4499999999999999E-2</c:v>
                </c:pt>
                <c:pt idx="9">
                  <c:v>6.3E-3</c:v>
                </c:pt>
                <c:pt idx="10">
                  <c:v>1.9499999999999999E-3</c:v>
                </c:pt>
                <c:pt idx="11">
                  <c:v>9.2500000000000004E-4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EF-47E1-8A40-2A24535607DE}"/>
            </c:ext>
          </c:extLst>
        </c:ser>
        <c:ser>
          <c:idx val="1"/>
          <c:order val="1"/>
          <c:tx>
            <c:strRef>
              <c:f>'Day 42 ELISA '!$P$7</c:f>
              <c:strCache>
                <c:ptCount val="1"/>
                <c:pt idx="0">
                  <c:v>STD2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'Day 42 ELISA '!$Q$4:$AB$4</c:f>
              <c:numCache>
                <c:formatCode>0.000</c:formatCode>
                <c:ptCount val="12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3.90625E-3</c:v>
                </c:pt>
                <c:pt idx="9">
                  <c:v>1.953125E-3</c:v>
                </c:pt>
                <c:pt idx="10">
                  <c:v>9.765625E-4</c:v>
                </c:pt>
                <c:pt idx="11">
                  <c:v>4.8828125E-4</c:v>
                </c:pt>
              </c:numCache>
            </c:numRef>
          </c:xVal>
          <c:yVal>
            <c:numRef>
              <c:f>'Day 42 ELISA '!$Q$7:$AB$7</c:f>
              <c:numCache>
                <c:formatCode>0.000</c:formatCode>
                <c:ptCount val="12"/>
                <c:pt idx="0">
                  <c:v>0.1065</c:v>
                </c:pt>
                <c:pt idx="1">
                  <c:v>0.1087416665</c:v>
                </c:pt>
                <c:pt idx="2">
                  <c:v>0.11</c:v>
                </c:pt>
                <c:pt idx="3">
                  <c:v>0.10350000000000001</c:v>
                </c:pt>
                <c:pt idx="4">
                  <c:v>8.1500000000000003E-2</c:v>
                </c:pt>
                <c:pt idx="5">
                  <c:v>8.0341666499999992E-2</c:v>
                </c:pt>
                <c:pt idx="6">
                  <c:v>5.4891666500000005E-2</c:v>
                </c:pt>
                <c:pt idx="7">
                  <c:v>3.85E-2</c:v>
                </c:pt>
                <c:pt idx="8">
                  <c:v>1.7741666499999999E-2</c:v>
                </c:pt>
                <c:pt idx="9">
                  <c:v>6.0416665E-3</c:v>
                </c:pt>
                <c:pt idx="10">
                  <c:v>1.5E-3</c:v>
                </c:pt>
                <c:pt idx="11">
                  <c:v>1.0958330000000001E-3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DEF-47E1-8A40-2A24535607DE}"/>
            </c:ext>
          </c:extLst>
        </c:ser>
        <c:ser>
          <c:idx val="2"/>
          <c:order val="2"/>
          <c:tx>
            <c:strRef>
              <c:f>'Day 42 ELISA '!$P$9</c:f>
              <c:strCache>
                <c:ptCount val="1"/>
                <c:pt idx="0">
                  <c:v>STD3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'Day 42 ELISA '!$Q$4:$AB$4</c:f>
              <c:numCache>
                <c:formatCode>0.000</c:formatCode>
                <c:ptCount val="12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3.90625E-3</c:v>
                </c:pt>
                <c:pt idx="9">
                  <c:v>1.953125E-3</c:v>
                </c:pt>
                <c:pt idx="10">
                  <c:v>9.765625E-4</c:v>
                </c:pt>
                <c:pt idx="11">
                  <c:v>4.8828125E-4</c:v>
                </c:pt>
              </c:numCache>
            </c:numRef>
          </c:xVal>
          <c:yVal>
            <c:numRef>
              <c:f>'Day 42 ELISA '!$Q$9:$AB$9</c:f>
              <c:numCache>
                <c:formatCode>0.000</c:formatCode>
                <c:ptCount val="12"/>
                <c:pt idx="0">
                  <c:v>0.117533333</c:v>
                </c:pt>
                <c:pt idx="1">
                  <c:v>0.11766666649999999</c:v>
                </c:pt>
                <c:pt idx="2">
                  <c:v>0.11638333300000001</c:v>
                </c:pt>
                <c:pt idx="3">
                  <c:v>0.115</c:v>
                </c:pt>
                <c:pt idx="4">
                  <c:v>0.102583333</c:v>
                </c:pt>
                <c:pt idx="5">
                  <c:v>8.628333299999999E-2</c:v>
                </c:pt>
                <c:pt idx="6">
                  <c:v>5.5883332999999993E-2</c:v>
                </c:pt>
                <c:pt idx="7">
                  <c:v>4.5499999999999999E-2</c:v>
                </c:pt>
                <c:pt idx="8">
                  <c:v>1.9616666500000001E-2</c:v>
                </c:pt>
                <c:pt idx="9">
                  <c:v>1.0833333000000001E-2</c:v>
                </c:pt>
                <c:pt idx="10">
                  <c:v>4.0000000000000001E-3</c:v>
                </c:pt>
                <c:pt idx="11">
                  <c:v>3.3124999999999999E-3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DEF-47E1-8A40-2A24535607DE}"/>
            </c:ext>
          </c:extLst>
        </c:ser>
        <c:ser>
          <c:idx val="3"/>
          <c:order val="3"/>
          <c:tx>
            <c:strRef>
              <c:f>'Day 42 ELISA '!$P$11</c:f>
              <c:strCache>
                <c:ptCount val="1"/>
                <c:pt idx="0">
                  <c:v>STD4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'Day 42 ELISA '!$Q$4:$AB$4</c:f>
              <c:numCache>
                <c:formatCode>0.000</c:formatCode>
                <c:ptCount val="12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3.90625E-3</c:v>
                </c:pt>
                <c:pt idx="9">
                  <c:v>1.953125E-3</c:v>
                </c:pt>
                <c:pt idx="10">
                  <c:v>9.765625E-4</c:v>
                </c:pt>
                <c:pt idx="11">
                  <c:v>4.8828125E-4</c:v>
                </c:pt>
              </c:numCache>
            </c:numRef>
          </c:xVal>
          <c:yVal>
            <c:numRef>
              <c:f>'Day 42 ELISA '!$Q$11:$AB$11</c:f>
              <c:numCache>
                <c:formatCode>0.000</c:formatCode>
                <c:ptCount val="12"/>
                <c:pt idx="0">
                  <c:v>0.12079999999999999</c:v>
                </c:pt>
                <c:pt idx="1">
                  <c:v>0.11899999999999999</c:v>
                </c:pt>
                <c:pt idx="2">
                  <c:v>0.123275</c:v>
                </c:pt>
                <c:pt idx="3">
                  <c:v>0.11799999999999999</c:v>
                </c:pt>
                <c:pt idx="4">
                  <c:v>0.10880000000000001</c:v>
                </c:pt>
                <c:pt idx="5">
                  <c:v>9.0825000000000003E-2</c:v>
                </c:pt>
                <c:pt idx="6">
                  <c:v>6.4075000000000007E-2</c:v>
                </c:pt>
                <c:pt idx="7">
                  <c:v>3.8650000000000004E-2</c:v>
                </c:pt>
                <c:pt idx="8">
                  <c:v>2.4024999999999998E-2</c:v>
                </c:pt>
                <c:pt idx="9">
                  <c:v>1.1775000000000001E-2</c:v>
                </c:pt>
                <c:pt idx="10">
                  <c:v>4.9250000000000006E-3</c:v>
                </c:pt>
                <c:pt idx="11">
                  <c:v>2.8999999999999998E-3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DEF-47E1-8A40-2A24535607DE}"/>
            </c:ext>
          </c:extLst>
        </c:ser>
        <c:ser>
          <c:idx val="4"/>
          <c:order val="4"/>
          <c:tx>
            <c:strRef>
              <c:f>'Day 42 ELISA '!$P$13</c:f>
              <c:strCache>
                <c:ptCount val="1"/>
                <c:pt idx="0">
                  <c:v>STD5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'Day 42 ELISA '!$Q$4:$AB$4</c:f>
              <c:numCache>
                <c:formatCode>0.000</c:formatCode>
                <c:ptCount val="12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3.90625E-3</c:v>
                </c:pt>
                <c:pt idx="9">
                  <c:v>1.953125E-3</c:v>
                </c:pt>
                <c:pt idx="10">
                  <c:v>9.765625E-4</c:v>
                </c:pt>
                <c:pt idx="11">
                  <c:v>4.8828125E-4</c:v>
                </c:pt>
              </c:numCache>
            </c:numRef>
          </c:xVal>
          <c:yVal>
            <c:numRef>
              <c:f>'Day 42 ELISA '!$Q$13:$AB$13</c:f>
              <c:numCache>
                <c:formatCode>0.000</c:formatCode>
                <c:ptCount val="12"/>
                <c:pt idx="0">
                  <c:v>0.115</c:v>
                </c:pt>
                <c:pt idx="1">
                  <c:v>0.1132875</c:v>
                </c:pt>
                <c:pt idx="2">
                  <c:v>0.11673749999999999</c:v>
                </c:pt>
                <c:pt idx="3">
                  <c:v>0.11</c:v>
                </c:pt>
                <c:pt idx="4">
                  <c:v>0.106</c:v>
                </c:pt>
                <c:pt idx="5">
                  <c:v>8.1000000000000003E-2</c:v>
                </c:pt>
                <c:pt idx="6">
                  <c:v>6.2487500000000001E-2</c:v>
                </c:pt>
                <c:pt idx="7">
                  <c:v>3.8887499999999998E-2</c:v>
                </c:pt>
                <c:pt idx="8">
                  <c:v>1.8987500000000001E-2</c:v>
                </c:pt>
                <c:pt idx="9">
                  <c:v>8.9999999999999993E-3</c:v>
                </c:pt>
                <c:pt idx="10">
                  <c:v>2.5000000000000001E-3</c:v>
                </c:pt>
                <c:pt idx="11">
                  <c:v>2.1583334999999999E-3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DEF-47E1-8A40-2A2453560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002008"/>
        <c:axId val="650002336"/>
      </c:scatterChart>
      <c:valAx>
        <c:axId val="650002008"/>
        <c:scaling>
          <c:logBase val="2"/>
          <c:orientation val="maxMin"/>
        </c:scaling>
        <c:delete val="0"/>
        <c:axPos val="b"/>
        <c:numFmt formatCode="0.000" sourceLinked="1"/>
        <c:majorTickMark val="in"/>
        <c:minorTickMark val="in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002336"/>
        <c:crosses val="autoZero"/>
        <c:crossBetween val="midCat"/>
      </c:valAx>
      <c:valAx>
        <c:axId val="650002336"/>
        <c:scaling>
          <c:orientation val="minMax"/>
        </c:scaling>
        <c:delete val="0"/>
        <c:axPos val="r"/>
        <c:numFmt formatCode="0.000" sourceLinked="1"/>
        <c:majorTickMark val="out"/>
        <c:minorTickMark val="out"/>
        <c:tickLblPos val="high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002008"/>
        <c:crossesAt val="1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Sheet1!$E$84:$P$84</c:f>
                <c:numCache>
                  <c:formatCode>General</c:formatCode>
                  <c:ptCount val="12"/>
                  <c:pt idx="0">
                    <c:v>17.368795255959036</c:v>
                  </c:pt>
                  <c:pt idx="1">
                    <c:v>15.125960213098466</c:v>
                  </c:pt>
                  <c:pt idx="2">
                    <c:v>13.161190007609008</c:v>
                  </c:pt>
                  <c:pt idx="3">
                    <c:v>7.9898550293390587</c:v>
                  </c:pt>
                  <c:pt idx="4">
                    <c:v>4.8148377955143404</c:v>
                  </c:pt>
                  <c:pt idx="5">
                    <c:v>2.5164426210241437</c:v>
                  </c:pt>
                  <c:pt idx="6">
                    <c:v>1.1078440746487634</c:v>
                  </c:pt>
                  <c:pt idx="7">
                    <c:v>0.46878814738533375</c:v>
                  </c:pt>
                  <c:pt idx="8">
                    <c:v>0.46878814738533375</c:v>
                  </c:pt>
                  <c:pt idx="9">
                    <c:v>0</c:v>
                  </c:pt>
                  <c:pt idx="10">
                    <c:v>0.48634624876062432</c:v>
                  </c:pt>
                  <c:pt idx="11">
                    <c:v>0</c:v>
                  </c:pt>
                </c:numCache>
              </c:numRef>
            </c:plus>
            <c:minus>
              <c:numRef>
                <c:f>Sheet1!$E$84:$P$84</c:f>
                <c:numCache>
                  <c:formatCode>General</c:formatCode>
                  <c:ptCount val="12"/>
                  <c:pt idx="0">
                    <c:v>17.368795255959036</c:v>
                  </c:pt>
                  <c:pt idx="1">
                    <c:v>15.125960213098466</c:v>
                  </c:pt>
                  <c:pt idx="2">
                    <c:v>13.161190007609008</c:v>
                  </c:pt>
                  <c:pt idx="3">
                    <c:v>7.9898550293390587</c:v>
                  </c:pt>
                  <c:pt idx="4">
                    <c:v>4.8148377955143404</c:v>
                  </c:pt>
                  <c:pt idx="5">
                    <c:v>2.5164426210241437</c:v>
                  </c:pt>
                  <c:pt idx="6">
                    <c:v>1.1078440746487634</c:v>
                  </c:pt>
                  <c:pt idx="7">
                    <c:v>0.46878814738533375</c:v>
                  </c:pt>
                  <c:pt idx="8">
                    <c:v>0.46878814738533375</c:v>
                  </c:pt>
                  <c:pt idx="9">
                    <c:v>0</c:v>
                  </c:pt>
                  <c:pt idx="10">
                    <c:v>0.48634624876062432</c:v>
                  </c:pt>
                  <c:pt idx="11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Sheet1!$E$82:$P$82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Sheet1!$E$83:$P$83</c:f>
              <c:numCache>
                <c:formatCode>0</c:formatCode>
                <c:ptCount val="12"/>
                <c:pt idx="0">
                  <c:v>19.681180109445634</c:v>
                </c:pt>
                <c:pt idx="1">
                  <c:v>19.424220794670475</c:v>
                </c:pt>
                <c:pt idx="2">
                  <c:v>12.952652866999761</c:v>
                </c:pt>
                <c:pt idx="3">
                  <c:v>7.3471330002379247</c:v>
                </c:pt>
                <c:pt idx="4">
                  <c:v>4.1874851296692839</c:v>
                </c:pt>
                <c:pt idx="5">
                  <c:v>2.3507018796098027</c:v>
                </c:pt>
                <c:pt idx="6">
                  <c:v>0.98025220080894604</c:v>
                </c:pt>
                <c:pt idx="7">
                  <c:v>0.19034023316678564</c:v>
                </c:pt>
                <c:pt idx="8">
                  <c:v>0.19034023316678564</c:v>
                </c:pt>
                <c:pt idx="9">
                  <c:v>0</c:v>
                </c:pt>
                <c:pt idx="10">
                  <c:v>0.19034023316678564</c:v>
                </c:pt>
                <c:pt idx="1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431-4A00-BC5A-F13FA50E6218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Sheet1!$E$88:$P$88</c:f>
                <c:numCache>
                  <c:formatCode>General</c:formatCode>
                  <c:ptCount val="12"/>
                  <c:pt idx="0">
                    <c:v>13.825834979349104</c:v>
                  </c:pt>
                  <c:pt idx="1">
                    <c:v>13.03234809348865</c:v>
                  </c:pt>
                  <c:pt idx="2">
                    <c:v>12.127148836030054</c:v>
                  </c:pt>
                  <c:pt idx="3">
                    <c:v>13.481372776465932</c:v>
                  </c:pt>
                  <c:pt idx="4">
                    <c:v>13.261329214810999</c:v>
                  </c:pt>
                  <c:pt idx="5">
                    <c:v>13.297665997445172</c:v>
                  </c:pt>
                  <c:pt idx="6">
                    <c:v>10.585294746940562</c:v>
                  </c:pt>
                  <c:pt idx="7">
                    <c:v>9.2902919905856365</c:v>
                  </c:pt>
                  <c:pt idx="8">
                    <c:v>5.94426339876106</c:v>
                  </c:pt>
                  <c:pt idx="9">
                    <c:v>4.0085926420358788</c:v>
                  </c:pt>
                  <c:pt idx="10">
                    <c:v>2.4724281532368342</c:v>
                  </c:pt>
                  <c:pt idx="11">
                    <c:v>1.7809907945715084</c:v>
                  </c:pt>
                </c:numCache>
              </c:numRef>
            </c:plus>
            <c:minus>
              <c:numRef>
                <c:f>Sheet1!$E$88:$P$88</c:f>
                <c:numCache>
                  <c:formatCode>General</c:formatCode>
                  <c:ptCount val="12"/>
                  <c:pt idx="0">
                    <c:v>13.825834979349104</c:v>
                  </c:pt>
                  <c:pt idx="1">
                    <c:v>13.03234809348865</c:v>
                  </c:pt>
                  <c:pt idx="2">
                    <c:v>12.127148836030054</c:v>
                  </c:pt>
                  <c:pt idx="3">
                    <c:v>13.481372776465932</c:v>
                  </c:pt>
                  <c:pt idx="4">
                    <c:v>13.261329214810999</c:v>
                  </c:pt>
                  <c:pt idx="5">
                    <c:v>13.297665997445172</c:v>
                  </c:pt>
                  <c:pt idx="6">
                    <c:v>10.585294746940562</c:v>
                  </c:pt>
                  <c:pt idx="7">
                    <c:v>9.2902919905856365</c:v>
                  </c:pt>
                  <c:pt idx="8">
                    <c:v>5.94426339876106</c:v>
                  </c:pt>
                  <c:pt idx="9">
                    <c:v>4.0085926420358788</c:v>
                  </c:pt>
                  <c:pt idx="10">
                    <c:v>2.4724281532368342</c:v>
                  </c:pt>
                  <c:pt idx="11">
                    <c:v>1.7809907945715084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Sheet1!$E$82:$P$82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Sheet1!$E$85:$P$85</c:f>
              <c:numCache>
                <c:formatCode>0</c:formatCode>
                <c:ptCount val="12"/>
                <c:pt idx="0">
                  <c:v>77.466413595157704</c:v>
                </c:pt>
                <c:pt idx="1">
                  <c:v>77.494289424673269</c:v>
                </c:pt>
                <c:pt idx="2">
                  <c:v>71.878895808493482</c:v>
                </c:pt>
                <c:pt idx="3">
                  <c:v>60.954740842428855</c:v>
                </c:pt>
                <c:pt idx="4">
                  <c:v>48.503619999615651</c:v>
                </c:pt>
                <c:pt idx="5">
                  <c:v>35.866661532282833</c:v>
                </c:pt>
                <c:pt idx="6">
                  <c:v>25.273916934665625</c:v>
                </c:pt>
                <c:pt idx="7">
                  <c:v>15.796198084166013</c:v>
                </c:pt>
                <c:pt idx="8">
                  <c:v>7.5047426749039792</c:v>
                </c:pt>
                <c:pt idx="9">
                  <c:v>3.3450772413528029</c:v>
                </c:pt>
                <c:pt idx="10">
                  <c:v>1.167679678785613</c:v>
                </c:pt>
                <c:pt idx="11">
                  <c:v>1.1320607388068145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431-4A00-BC5A-F13FA50E6218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Sheet1!$E$86:$P$86</c:f>
                <c:numCache>
                  <c:formatCode>General</c:formatCode>
                  <c:ptCount val="12"/>
                  <c:pt idx="0">
                    <c:v>9.8953674781670866</c:v>
                  </c:pt>
                  <c:pt idx="1">
                    <c:v>9.0743463196003979</c:v>
                  </c:pt>
                  <c:pt idx="2">
                    <c:v>12.380757193676349</c:v>
                  </c:pt>
                  <c:pt idx="3">
                    <c:v>8.8599493490278221</c:v>
                  </c:pt>
                  <c:pt idx="4">
                    <c:v>9.3057548554048335</c:v>
                  </c:pt>
                  <c:pt idx="5">
                    <c:v>9.4628931009557569</c:v>
                  </c:pt>
                  <c:pt idx="6">
                    <c:v>8.8882555128955403</c:v>
                  </c:pt>
                  <c:pt idx="7">
                    <c:v>9.1587040453973092</c:v>
                  </c:pt>
                  <c:pt idx="8">
                    <c:v>5.3473170778481389</c:v>
                  </c:pt>
                  <c:pt idx="9">
                    <c:v>3.8921027761808786</c:v>
                  </c:pt>
                  <c:pt idx="10">
                    <c:v>1.4633192194526703</c:v>
                  </c:pt>
                  <c:pt idx="11">
                    <c:v>2.533893815744408</c:v>
                  </c:pt>
                </c:numCache>
              </c:numRef>
            </c:plus>
            <c:minus>
              <c:numRef>
                <c:f>Sheet1!$E$86:$P$86</c:f>
                <c:numCache>
                  <c:formatCode>General</c:formatCode>
                  <c:ptCount val="12"/>
                  <c:pt idx="0">
                    <c:v>9.8953674781670866</c:v>
                  </c:pt>
                  <c:pt idx="1">
                    <c:v>9.0743463196003979</c:v>
                  </c:pt>
                  <c:pt idx="2">
                    <c:v>12.380757193676349</c:v>
                  </c:pt>
                  <c:pt idx="3">
                    <c:v>8.8599493490278221</c:v>
                  </c:pt>
                  <c:pt idx="4">
                    <c:v>9.3057548554048335</c:v>
                  </c:pt>
                  <c:pt idx="5">
                    <c:v>9.4628931009557569</c:v>
                  </c:pt>
                  <c:pt idx="6">
                    <c:v>8.8882555128955403</c:v>
                  </c:pt>
                  <c:pt idx="7">
                    <c:v>9.1587040453973092</c:v>
                  </c:pt>
                  <c:pt idx="8">
                    <c:v>5.3473170778481389</c:v>
                  </c:pt>
                  <c:pt idx="9">
                    <c:v>3.8921027761808786</c:v>
                  </c:pt>
                  <c:pt idx="10">
                    <c:v>1.4633192194526703</c:v>
                  </c:pt>
                  <c:pt idx="11">
                    <c:v>2.533893815744408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Sheet1!$E$82:$P$82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Sheet1!$E$87:$P$87</c:f>
              <c:numCache>
                <c:formatCode>0</c:formatCode>
                <c:ptCount val="12"/>
                <c:pt idx="0">
                  <c:v>67.545351546652526</c:v>
                </c:pt>
                <c:pt idx="1">
                  <c:v>66.035997801947275</c:v>
                </c:pt>
                <c:pt idx="2">
                  <c:v>61.628401278971957</c:v>
                </c:pt>
                <c:pt idx="3">
                  <c:v>51.232993306192597</c:v>
                </c:pt>
                <c:pt idx="4">
                  <c:v>41.879251789709301</c:v>
                </c:pt>
                <c:pt idx="5">
                  <c:v>33.375850411088123</c:v>
                </c:pt>
                <c:pt idx="6">
                  <c:v>22.307256212387873</c:v>
                </c:pt>
                <c:pt idx="7">
                  <c:v>18.183106543756605</c:v>
                </c:pt>
                <c:pt idx="8">
                  <c:v>9.3253967034978675</c:v>
                </c:pt>
                <c:pt idx="9">
                  <c:v>5.086096737002757</c:v>
                </c:pt>
                <c:pt idx="10">
                  <c:v>2.7069160346660635</c:v>
                </c:pt>
                <c:pt idx="11">
                  <c:v>1.6067884813069484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431-4A00-BC5A-F13FA50E6218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Sheet1!$E$90:$P$90</c:f>
                <c:numCache>
                  <c:formatCode>General</c:formatCode>
                  <c:ptCount val="12"/>
                  <c:pt idx="0">
                    <c:v>16.522444642862805</c:v>
                  </c:pt>
                  <c:pt idx="1">
                    <c:v>16.034876762339252</c:v>
                  </c:pt>
                  <c:pt idx="2">
                    <c:v>19.275266428615375</c:v>
                  </c:pt>
                  <c:pt idx="3">
                    <c:v>25.601422936327182</c:v>
                  </c:pt>
                  <c:pt idx="4">
                    <c:v>29.061606819908242</c:v>
                  </c:pt>
                  <c:pt idx="5">
                    <c:v>31.519915735629041</c:v>
                  </c:pt>
                  <c:pt idx="6">
                    <c:v>32.364969709239546</c:v>
                  </c:pt>
                  <c:pt idx="7">
                    <c:v>27.278690663705738</c:v>
                  </c:pt>
                  <c:pt idx="8">
                    <c:v>19.578553385871786</c:v>
                  </c:pt>
                  <c:pt idx="9">
                    <c:v>15.502164191198737</c:v>
                  </c:pt>
                  <c:pt idx="10">
                    <c:v>8.3645629780361741</c:v>
                  </c:pt>
                  <c:pt idx="11">
                    <c:v>4.809977217382146</c:v>
                  </c:pt>
                </c:numCache>
              </c:numRef>
            </c:plus>
            <c:minus>
              <c:numRef>
                <c:f>Sheet1!$E$90:$P$90</c:f>
                <c:numCache>
                  <c:formatCode>General</c:formatCode>
                  <c:ptCount val="12"/>
                  <c:pt idx="0">
                    <c:v>16.522444642862805</c:v>
                  </c:pt>
                  <c:pt idx="1">
                    <c:v>16.034876762339252</c:v>
                  </c:pt>
                  <c:pt idx="2">
                    <c:v>19.275266428615375</c:v>
                  </c:pt>
                  <c:pt idx="3">
                    <c:v>25.601422936327182</c:v>
                  </c:pt>
                  <c:pt idx="4">
                    <c:v>29.061606819908242</c:v>
                  </c:pt>
                  <c:pt idx="5">
                    <c:v>31.519915735629041</c:v>
                  </c:pt>
                  <c:pt idx="6">
                    <c:v>32.364969709239546</c:v>
                  </c:pt>
                  <c:pt idx="7">
                    <c:v>27.278690663705738</c:v>
                  </c:pt>
                  <c:pt idx="8">
                    <c:v>19.578553385871786</c:v>
                  </c:pt>
                  <c:pt idx="9">
                    <c:v>15.502164191198737</c:v>
                  </c:pt>
                  <c:pt idx="10">
                    <c:v>8.3645629780361741</c:v>
                  </c:pt>
                  <c:pt idx="11">
                    <c:v>4.809977217382146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Sheet1!$E$82:$P$82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Sheet1!$E$89:$P$89</c:f>
              <c:numCache>
                <c:formatCode>0</c:formatCode>
                <c:ptCount val="12"/>
                <c:pt idx="0">
                  <c:v>93.536280233527961</c:v>
                </c:pt>
                <c:pt idx="1">
                  <c:v>94.170141784820672</c:v>
                </c:pt>
                <c:pt idx="2">
                  <c:v>89.849874895746467</c:v>
                </c:pt>
                <c:pt idx="3">
                  <c:v>81.509591326105095</c:v>
                </c:pt>
                <c:pt idx="4">
                  <c:v>72.076730608840705</c:v>
                </c:pt>
                <c:pt idx="5">
                  <c:v>60.550458715596335</c:v>
                </c:pt>
                <c:pt idx="6">
                  <c:v>47.998331943286075</c:v>
                </c:pt>
                <c:pt idx="7">
                  <c:v>37.155963302752291</c:v>
                </c:pt>
                <c:pt idx="8">
                  <c:v>23.911592994161804</c:v>
                </c:pt>
                <c:pt idx="9">
                  <c:v>14.941618015012512</c:v>
                </c:pt>
                <c:pt idx="10">
                  <c:v>8.8073394495412849</c:v>
                </c:pt>
                <c:pt idx="11">
                  <c:v>4.5329441201000842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431-4A00-BC5A-F13FA50E6218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Sheet1!$E$92:$P$92</c:f>
                <c:numCache>
                  <c:formatCode>General</c:formatCode>
                  <c:ptCount val="12"/>
                  <c:pt idx="0">
                    <c:v>5.9449095059697346</c:v>
                  </c:pt>
                  <c:pt idx="1">
                    <c:v>5.4584085013071331</c:v>
                  </c:pt>
                  <c:pt idx="2">
                    <c:v>4.3141568555295544</c:v>
                  </c:pt>
                  <c:pt idx="3">
                    <c:v>1.6261966135978296</c:v>
                  </c:pt>
                  <c:pt idx="4">
                    <c:v>1.2576454161553574</c:v>
                  </c:pt>
                  <c:pt idx="5">
                    <c:v>0</c:v>
                  </c:pt>
                  <c:pt idx="6">
                    <c:v>0</c:v>
                  </c:pt>
                  <c:pt idx="7">
                    <c:v>5.0305779253229224E-2</c:v>
                  </c:pt>
                  <c:pt idx="8">
                    <c:v>0</c:v>
                  </c:pt>
                  <c:pt idx="9">
                    <c:v>0</c:v>
                  </c:pt>
                  <c:pt idx="10">
                    <c:v>9.3424895415665246E-2</c:v>
                  </c:pt>
                  <c:pt idx="11">
                    <c:v>4.8405505011961942</c:v>
                  </c:pt>
                </c:numCache>
              </c:numRef>
            </c:plus>
            <c:minus>
              <c:numRef>
                <c:f>Sheet1!$E$92:$P$92</c:f>
                <c:numCache>
                  <c:formatCode>General</c:formatCode>
                  <c:ptCount val="12"/>
                  <c:pt idx="0">
                    <c:v>5.9449095059697346</c:v>
                  </c:pt>
                  <c:pt idx="1">
                    <c:v>5.4584085013071331</c:v>
                  </c:pt>
                  <c:pt idx="2">
                    <c:v>4.3141568555295544</c:v>
                  </c:pt>
                  <c:pt idx="3">
                    <c:v>1.6261966135978296</c:v>
                  </c:pt>
                  <c:pt idx="4">
                    <c:v>1.2576454161553574</c:v>
                  </c:pt>
                  <c:pt idx="5">
                    <c:v>0</c:v>
                  </c:pt>
                  <c:pt idx="6">
                    <c:v>0</c:v>
                  </c:pt>
                  <c:pt idx="7">
                    <c:v>5.0305779253229224E-2</c:v>
                  </c:pt>
                  <c:pt idx="8">
                    <c:v>0</c:v>
                  </c:pt>
                  <c:pt idx="9">
                    <c:v>0</c:v>
                  </c:pt>
                  <c:pt idx="10">
                    <c:v>9.3424895415665246E-2</c:v>
                  </c:pt>
                  <c:pt idx="11">
                    <c:v>4.8405505011961942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Sheet1!$E$82:$P$82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Sheet1!$E$91:$P$91</c:f>
              <c:numCache>
                <c:formatCode>0</c:formatCode>
                <c:ptCount val="12"/>
                <c:pt idx="0">
                  <c:v>9.4164887696435429</c:v>
                </c:pt>
                <c:pt idx="1">
                  <c:v>6.3224371023380606</c:v>
                </c:pt>
                <c:pt idx="2">
                  <c:v>2.9290551607074411</c:v>
                </c:pt>
                <c:pt idx="3">
                  <c:v>1.0513059190713465</c:v>
                </c:pt>
                <c:pt idx="4">
                  <c:v>0.70087061271423101</c:v>
                </c:pt>
                <c:pt idx="5">
                  <c:v>0</c:v>
                </c:pt>
                <c:pt idx="6">
                  <c:v>0</c:v>
                </c:pt>
                <c:pt idx="7">
                  <c:v>2.0442117943382795E-2</c:v>
                </c:pt>
                <c:pt idx="8">
                  <c:v>0</c:v>
                </c:pt>
                <c:pt idx="9">
                  <c:v>0</c:v>
                </c:pt>
                <c:pt idx="10">
                  <c:v>3.7963883261238569E-2</c:v>
                </c:pt>
                <c:pt idx="11">
                  <c:v>4.0679699063680674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431-4A00-BC5A-F13FA50E62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7864976"/>
        <c:axId val="1017866944"/>
      </c:scatterChart>
      <c:valAx>
        <c:axId val="1017864976"/>
        <c:scaling>
          <c:logBase val="2"/>
          <c:orientation val="minMax"/>
          <c:max val="150000"/>
          <c:min val="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7866944"/>
        <c:crosses val="autoZero"/>
        <c:crossBetween val="midCat"/>
      </c:valAx>
      <c:valAx>
        <c:axId val="1017866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7864976"/>
        <c:crossesAt val="1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Sheet1!$E$67:$P$67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Sheet1!$E$68:$P$68</c:f>
              <c:numCache>
                <c:formatCode>0</c:formatCode>
                <c:ptCount val="12"/>
                <c:pt idx="0">
                  <c:v>13.102186302499225</c:v>
                </c:pt>
                <c:pt idx="1">
                  <c:v>8.6723522638205655</c:v>
                </c:pt>
                <c:pt idx="2">
                  <c:v>4.787098731322188</c:v>
                </c:pt>
                <c:pt idx="3">
                  <c:v>2.1100945909258426</c:v>
                </c:pt>
                <c:pt idx="4">
                  <c:v>1.0469839802102454</c:v>
                </c:pt>
                <c:pt idx="5">
                  <c:v>0.67483325870656952</c:v>
                </c:pt>
                <c:pt idx="6">
                  <c:v>0.5507830678254404</c:v>
                </c:pt>
                <c:pt idx="7">
                  <c:v>0.29772057720294076</c:v>
                </c:pt>
                <c:pt idx="8">
                  <c:v>0.14886028860147038</c:v>
                </c:pt>
                <c:pt idx="9">
                  <c:v>0.7443014430073519</c:v>
                </c:pt>
                <c:pt idx="10">
                  <c:v>0.50364407567516711</c:v>
                </c:pt>
                <c:pt idx="11">
                  <c:v>0.81004812009309746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5E-46BD-AA70-4166C39AA630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Sheet1!$E$67:$P$67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Sheet1!$E$70:$P$70</c:f>
              <c:numCache>
                <c:formatCode>0</c:formatCode>
                <c:ptCount val="12"/>
                <c:pt idx="0">
                  <c:v>69.888943172607469</c:v>
                </c:pt>
                <c:pt idx="1">
                  <c:v>66.550254848710964</c:v>
                </c:pt>
                <c:pt idx="2">
                  <c:v>59.509673731215088</c:v>
                </c:pt>
                <c:pt idx="3">
                  <c:v>45.596144379973261</c:v>
                </c:pt>
                <c:pt idx="4">
                  <c:v>30.792764027669534</c:v>
                </c:pt>
                <c:pt idx="5">
                  <c:v>19.613047398738491</c:v>
                </c:pt>
                <c:pt idx="6">
                  <c:v>12.20786475908659</c:v>
                </c:pt>
                <c:pt idx="7">
                  <c:v>5.6729762301138837</c:v>
                </c:pt>
                <c:pt idx="8">
                  <c:v>2.4893483236860403</c:v>
                </c:pt>
                <c:pt idx="9">
                  <c:v>0.98624007685096038</c:v>
                </c:pt>
                <c:pt idx="10">
                  <c:v>0.17461764311710884</c:v>
                </c:pt>
                <c:pt idx="11">
                  <c:v>0.50289865124970512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D5E-46BD-AA70-4166C39AA630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Sheet1!$E$67:$P$67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Sheet1!$E$72:$P$72</c:f>
              <c:numCache>
                <c:formatCode>0</c:formatCode>
                <c:ptCount val="12"/>
                <c:pt idx="0">
                  <c:v>51.945080091533178</c:v>
                </c:pt>
                <c:pt idx="1">
                  <c:v>45.665522425629291</c:v>
                </c:pt>
                <c:pt idx="2">
                  <c:v>36.842105263157897</c:v>
                </c:pt>
                <c:pt idx="3">
                  <c:v>26.315789473684209</c:v>
                </c:pt>
                <c:pt idx="4">
                  <c:v>14.874141876430205</c:v>
                </c:pt>
                <c:pt idx="5">
                  <c:v>10.297482837528605</c:v>
                </c:pt>
                <c:pt idx="6">
                  <c:v>2.772692677345538</c:v>
                </c:pt>
                <c:pt idx="7">
                  <c:v>1.6018306636155606</c:v>
                </c:pt>
                <c:pt idx="8">
                  <c:v>2.5171624713958809</c:v>
                </c:pt>
                <c:pt idx="9">
                  <c:v>3.2036613272311207</c:v>
                </c:pt>
                <c:pt idx="10">
                  <c:v>3.4324942791762014</c:v>
                </c:pt>
                <c:pt idx="11">
                  <c:v>3.4324942791762014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D5E-46BD-AA70-4166C39AA630}"/>
            </c:ext>
          </c:extLst>
        </c:ser>
        <c:ser>
          <c:idx val="3"/>
          <c:order val="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Sheet1!$E$67:$P$67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Sheet1!$E$74:$P$74</c:f>
              <c:numCache>
                <c:formatCode>0</c:formatCode>
                <c:ptCount val="12"/>
                <c:pt idx="0">
                  <c:v>86.540569932416759</c:v>
                </c:pt>
                <c:pt idx="1">
                  <c:v>85.286806264736512</c:v>
                </c:pt>
                <c:pt idx="2">
                  <c:v>75.71991044876097</c:v>
                </c:pt>
                <c:pt idx="3">
                  <c:v>65.035126947398197</c:v>
                </c:pt>
                <c:pt idx="4">
                  <c:v>50.576700401006192</c:v>
                </c:pt>
                <c:pt idx="5">
                  <c:v>38.125530797401737</c:v>
                </c:pt>
                <c:pt idx="6">
                  <c:v>26.156102874889132</c:v>
                </c:pt>
                <c:pt idx="7">
                  <c:v>15.378676742547151</c:v>
                </c:pt>
                <c:pt idx="8">
                  <c:v>7.8746236332319741</c:v>
                </c:pt>
                <c:pt idx="9">
                  <c:v>3.7489384051965273</c:v>
                </c:pt>
                <c:pt idx="10">
                  <c:v>1.7108005236541337</c:v>
                </c:pt>
                <c:pt idx="11">
                  <c:v>0.92642630979199703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D5E-46BD-AA70-4166C39AA630}"/>
            </c:ext>
          </c:extLst>
        </c:ser>
        <c:ser>
          <c:idx val="4"/>
          <c:order val="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Sheet1!$E$67:$P$67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Sheet1!$E$76:$P$76</c:f>
              <c:numCache>
                <c:formatCode>0</c:formatCode>
                <c:ptCount val="12"/>
                <c:pt idx="0">
                  <c:v>6.7206387569689925</c:v>
                </c:pt>
                <c:pt idx="1">
                  <c:v>3.2533795281897504</c:v>
                </c:pt>
                <c:pt idx="2">
                  <c:v>1.8164702365726104</c:v>
                </c:pt>
                <c:pt idx="3">
                  <c:v>6.3531272453260943</c:v>
                </c:pt>
                <c:pt idx="4">
                  <c:v>0.44131496846980456</c:v>
                </c:pt>
                <c:pt idx="5">
                  <c:v>0.7666529212887796</c:v>
                </c:pt>
                <c:pt idx="6">
                  <c:v>1.0844598427299168</c:v>
                </c:pt>
                <c:pt idx="7">
                  <c:v>0.94739622841043225</c:v>
                </c:pt>
                <c:pt idx="8">
                  <c:v>1.4459464569732221</c:v>
                </c:pt>
                <c:pt idx="9">
                  <c:v>0.90371653560826393</c:v>
                </c:pt>
                <c:pt idx="10">
                  <c:v>0.62958930696929527</c:v>
                </c:pt>
                <c:pt idx="11">
                  <c:v>0.20785480318990068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D5E-46BD-AA70-4166C39AA6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9573696"/>
        <c:axId val="999580912"/>
      </c:scatterChart>
      <c:valAx>
        <c:axId val="999573696"/>
        <c:scaling>
          <c:logBase val="2"/>
          <c:orientation val="minMax"/>
          <c:min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9580912"/>
        <c:crosses val="autoZero"/>
        <c:crossBetween val="midCat"/>
      </c:valAx>
      <c:valAx>
        <c:axId val="999580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9573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Sheet1!$E$97:$K$97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  <c:pt idx="5">
                  <c:v>35</c:v>
                </c:pt>
                <c:pt idx="6">
                  <c:v>42</c:v>
                </c:pt>
              </c:numCache>
            </c:numRef>
          </c:xVal>
          <c:yVal>
            <c:numRef>
              <c:f>Sheet1!$E$98:$K$98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1.8242230752334207E-2</c:v>
                </c:pt>
                <c:pt idx="3">
                  <c:v>0</c:v>
                </c:pt>
                <c:pt idx="4">
                  <c:v>0.34694615106613663</c:v>
                </c:pt>
                <c:pt idx="5">
                  <c:v>1.0469839802102454</c:v>
                </c:pt>
                <c:pt idx="6">
                  <c:v>4.1874851296692839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9AC5-4109-941E-8739AFAF1ACA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Sheet1!$E$97:$K$97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  <c:pt idx="5">
                  <c:v>35</c:v>
                </c:pt>
                <c:pt idx="6">
                  <c:v>42</c:v>
                </c:pt>
              </c:numCache>
            </c:numRef>
          </c:xVal>
          <c:yVal>
            <c:numRef>
              <c:f>Sheet1!$E$100:$K$100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0.94868175141242927</c:v>
                </c:pt>
                <c:pt idx="5">
                  <c:v>30.792764027669534</c:v>
                </c:pt>
                <c:pt idx="6">
                  <c:v>48.503619999615651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9AC5-4109-941E-8739AFAF1ACA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Sheet1!$E$97:$K$97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  <c:pt idx="5">
                  <c:v>35</c:v>
                </c:pt>
                <c:pt idx="6">
                  <c:v>42</c:v>
                </c:pt>
              </c:numCache>
            </c:numRef>
          </c:xVal>
          <c:yVal>
            <c:numRef>
              <c:f>Sheet1!$E$102:$K$102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8.5613319246602787E-2</c:v>
                </c:pt>
                <c:pt idx="5">
                  <c:v>14.874141876430205</c:v>
                </c:pt>
                <c:pt idx="6">
                  <c:v>41.879251789709301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9AC5-4109-941E-8739AFAF1ACA}"/>
            </c:ext>
          </c:extLst>
        </c:ser>
        <c:ser>
          <c:idx val="4"/>
          <c:order val="3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Sheet1!$E$97:$K$97</c:f>
              <c:numCache>
                <c:formatCode>General</c:formatCode>
                <c:ptCount val="7"/>
                <c:pt idx="0">
                  <c:v>0</c:v>
                </c:pt>
                <c:pt idx="1">
                  <c:v>7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  <c:pt idx="5">
                  <c:v>35</c:v>
                </c:pt>
                <c:pt idx="6">
                  <c:v>42</c:v>
                </c:pt>
              </c:numCache>
            </c:numRef>
          </c:xVal>
          <c:yVal>
            <c:numRef>
              <c:f>Sheet1!$E$106:$K$106</c:f>
              <c:numCache>
                <c:formatCode>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2.633839357951482E-2</c:v>
                </c:pt>
                <c:pt idx="3">
                  <c:v>6.7567567567567571E-3</c:v>
                </c:pt>
                <c:pt idx="4">
                  <c:v>1.6949766321509969E-2</c:v>
                </c:pt>
                <c:pt idx="5">
                  <c:v>0.44131496846980456</c:v>
                </c:pt>
                <c:pt idx="6">
                  <c:v>0.70087061271423101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9AC5-4109-941E-8739AFAF1A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9618304"/>
        <c:axId val="999623552"/>
      </c:scatterChart>
      <c:valAx>
        <c:axId val="999618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9623552"/>
        <c:crossesAt val="1.0000000000000004E-6"/>
        <c:crossBetween val="midCat"/>
      </c:valAx>
      <c:valAx>
        <c:axId val="999623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96183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Sheet1!$E$120:$P$120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Sheet1!$E$121:$P$121</c:f>
              <c:numCache>
                <c:formatCode>0</c:formatCode>
                <c:ptCount val="12"/>
                <c:pt idx="0">
                  <c:v>13.102186302499225</c:v>
                </c:pt>
                <c:pt idx="1">
                  <c:v>8.6723522638205655</c:v>
                </c:pt>
                <c:pt idx="2">
                  <c:v>4.787098731322188</c:v>
                </c:pt>
                <c:pt idx="3">
                  <c:v>2.1100945909258426</c:v>
                </c:pt>
                <c:pt idx="4">
                  <c:v>1.0469839802102454</c:v>
                </c:pt>
                <c:pt idx="5">
                  <c:v>0.67483325870656952</c:v>
                </c:pt>
                <c:pt idx="6">
                  <c:v>0.5507830678254404</c:v>
                </c:pt>
                <c:pt idx="7">
                  <c:v>0.29772057720294076</c:v>
                </c:pt>
                <c:pt idx="8">
                  <c:v>0.14886028860147038</c:v>
                </c:pt>
                <c:pt idx="9">
                  <c:v>0.7443014430073519</c:v>
                </c:pt>
                <c:pt idx="10">
                  <c:v>0.50364407567516711</c:v>
                </c:pt>
                <c:pt idx="11">
                  <c:v>0.81004812009309746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2B-49CD-A8A1-F71C11DC133B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Sheet1!$E$124:$P$124</c:f>
                <c:numCache>
                  <c:formatCode>General</c:formatCode>
                  <c:ptCount val="12"/>
                  <c:pt idx="0">
                    <c:v>37.281183894816365</c:v>
                  </c:pt>
                  <c:pt idx="1">
                    <c:v>34.40440604661859</c:v>
                  </c:pt>
                  <c:pt idx="2">
                    <c:v>28.723452540974471</c:v>
                  </c:pt>
                  <c:pt idx="3">
                    <c:v>22.944254909797252</c:v>
                  </c:pt>
                  <c:pt idx="4">
                    <c:v>7.5326540248450211</c:v>
                  </c:pt>
                  <c:pt idx="5">
                    <c:v>12.291259716169394</c:v>
                  </c:pt>
                  <c:pt idx="6">
                    <c:v>7.0769717939931231</c:v>
                  </c:pt>
                  <c:pt idx="7">
                    <c:v>5.7143331627060272</c:v>
                  </c:pt>
                  <c:pt idx="8">
                    <c:v>3.5815271544784659</c:v>
                  </c:pt>
                  <c:pt idx="9">
                    <c:v>2.4521333443081383</c:v>
                  </c:pt>
                  <c:pt idx="10">
                    <c:v>0.32574669924984229</c:v>
                  </c:pt>
                  <c:pt idx="11">
                    <c:v>0.94699065317937481</c:v>
                  </c:pt>
                </c:numCache>
              </c:numRef>
            </c:plus>
            <c:minus>
              <c:numRef>
                <c:f>Sheet1!$E$124:$P$124</c:f>
                <c:numCache>
                  <c:formatCode>General</c:formatCode>
                  <c:ptCount val="12"/>
                  <c:pt idx="0">
                    <c:v>37.281183894816365</c:v>
                  </c:pt>
                  <c:pt idx="1">
                    <c:v>34.40440604661859</c:v>
                  </c:pt>
                  <c:pt idx="2">
                    <c:v>28.723452540974471</c:v>
                  </c:pt>
                  <c:pt idx="3">
                    <c:v>22.944254909797252</c:v>
                  </c:pt>
                  <c:pt idx="4">
                    <c:v>7.5326540248450211</c:v>
                  </c:pt>
                  <c:pt idx="5">
                    <c:v>12.291259716169394</c:v>
                  </c:pt>
                  <c:pt idx="6">
                    <c:v>7.0769717939931231</c:v>
                  </c:pt>
                  <c:pt idx="7">
                    <c:v>5.7143331627060272</c:v>
                  </c:pt>
                  <c:pt idx="8">
                    <c:v>3.5815271544784659</c:v>
                  </c:pt>
                  <c:pt idx="9">
                    <c:v>2.4521333443081383</c:v>
                  </c:pt>
                  <c:pt idx="10">
                    <c:v>0.32574669924984229</c:v>
                  </c:pt>
                  <c:pt idx="11">
                    <c:v>0.94699065317937481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Sheet1!$E$120:$P$120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Sheet1!$E$123:$P$123</c:f>
              <c:numCache>
                <c:formatCode>0</c:formatCode>
                <c:ptCount val="12"/>
                <c:pt idx="0">
                  <c:v>69.888943172607469</c:v>
                </c:pt>
                <c:pt idx="1">
                  <c:v>66.550254848710964</c:v>
                </c:pt>
                <c:pt idx="2">
                  <c:v>59.509673731215088</c:v>
                </c:pt>
                <c:pt idx="3">
                  <c:v>45.596144379973261</c:v>
                </c:pt>
                <c:pt idx="4">
                  <c:v>30.792764027669534</c:v>
                </c:pt>
                <c:pt idx="5">
                  <c:v>19.613047398738491</c:v>
                </c:pt>
                <c:pt idx="6">
                  <c:v>12.20786475908659</c:v>
                </c:pt>
                <c:pt idx="7">
                  <c:v>5.6729762301138837</c:v>
                </c:pt>
                <c:pt idx="8">
                  <c:v>2.4893483236860403</c:v>
                </c:pt>
                <c:pt idx="9">
                  <c:v>0.98624007685096038</c:v>
                </c:pt>
                <c:pt idx="10">
                  <c:v>0.17461764311710884</c:v>
                </c:pt>
                <c:pt idx="11">
                  <c:v>0.50289865124970512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2B-49CD-A8A1-F71C11DC133B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Sheet1!$E$120:$P$120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Sheet1!$E$125:$P$125</c:f>
              <c:numCache>
                <c:formatCode>0</c:formatCode>
                <c:ptCount val="12"/>
                <c:pt idx="0">
                  <c:v>51.945080091533178</c:v>
                </c:pt>
                <c:pt idx="1">
                  <c:v>45.665522425629291</c:v>
                </c:pt>
                <c:pt idx="2">
                  <c:v>36.842105263157897</c:v>
                </c:pt>
                <c:pt idx="3">
                  <c:v>26.315789473684209</c:v>
                </c:pt>
                <c:pt idx="4">
                  <c:v>14.874141876430205</c:v>
                </c:pt>
                <c:pt idx="5">
                  <c:v>10.297482837528605</c:v>
                </c:pt>
                <c:pt idx="6">
                  <c:v>2.772692677345538</c:v>
                </c:pt>
                <c:pt idx="7">
                  <c:v>1.6018306636155606</c:v>
                </c:pt>
                <c:pt idx="8">
                  <c:v>2.5171624713958809</c:v>
                </c:pt>
                <c:pt idx="9">
                  <c:v>3.2036613272311207</c:v>
                </c:pt>
                <c:pt idx="10">
                  <c:v>3.4324942791762014</c:v>
                </c:pt>
                <c:pt idx="11">
                  <c:v>3.4324942791762014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72B-49CD-A8A1-F71C11DC133B}"/>
            </c:ext>
          </c:extLst>
        </c:ser>
        <c:ser>
          <c:idx val="4"/>
          <c:order val="3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Sheet1!$E$120:$P$120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Sheet1!$E$129:$P$129</c:f>
              <c:numCache>
                <c:formatCode>0</c:formatCode>
                <c:ptCount val="12"/>
                <c:pt idx="0">
                  <c:v>6.7206387569689925</c:v>
                </c:pt>
                <c:pt idx="1">
                  <c:v>3.2533795281897504</c:v>
                </c:pt>
                <c:pt idx="2">
                  <c:v>1.8164702365726104</c:v>
                </c:pt>
                <c:pt idx="3">
                  <c:v>6.3531272453260943</c:v>
                </c:pt>
                <c:pt idx="4">
                  <c:v>0.44131496846980456</c:v>
                </c:pt>
                <c:pt idx="5">
                  <c:v>0.7666529212887796</c:v>
                </c:pt>
                <c:pt idx="6">
                  <c:v>1.0844598427299168</c:v>
                </c:pt>
                <c:pt idx="7">
                  <c:v>0.94739622841043225</c:v>
                </c:pt>
                <c:pt idx="8">
                  <c:v>1.4459464569732221</c:v>
                </c:pt>
                <c:pt idx="9">
                  <c:v>0.90371653560826393</c:v>
                </c:pt>
                <c:pt idx="10">
                  <c:v>0.62958930696929527</c:v>
                </c:pt>
                <c:pt idx="11">
                  <c:v>0.20785480318990068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72B-49CD-A8A1-F71C11DC1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8221304"/>
        <c:axId val="378226880"/>
      </c:scatterChart>
      <c:valAx>
        <c:axId val="378221304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226880"/>
        <c:crosses val="autoZero"/>
        <c:crossBetween val="midCat"/>
      </c:valAx>
      <c:valAx>
        <c:axId val="378226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82213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Native</a:t>
            </a:r>
          </a:p>
        </c:rich>
      </c:tx>
      <c:layout>
        <c:manualLayout>
          <c:xMode val="edge"/>
          <c:yMode val="edge"/>
          <c:x val="0.46290999999999999"/>
          <c:y val="5.1740740740740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'pre-bleed ELISA'!$C$4:$N$4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'pre-bleed ELISA'!$C$32:$N$32</c:f>
              <c:numCache>
                <c:formatCode>0.000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72-4865-8C4C-26B85A68EDD7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'pre-bleed ELISA'!$C$5:$N$5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'pre-bleed ELISA'!$C$33:$N$33</c:f>
              <c:numCache>
                <c:formatCode>0.000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872-4865-8C4C-26B85A68EDD7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'pre-bleed ELISA'!$C$6:$N$6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'pre-bleed ELISA'!$C$34:$N$34</c:f>
              <c:numCache>
                <c:formatCode>0.000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872-4865-8C4C-26B85A68EDD7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'pre-bleed ELISA'!$C$7:$N$7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'pre-bleed ELISA'!$C$35:$N$35</c:f>
              <c:numCache>
                <c:formatCode>0.000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872-4865-8C4C-26B85A68EDD7}"/>
            </c:ext>
          </c:extLst>
        </c:ser>
        <c:ser>
          <c:idx val="4"/>
          <c:order val="4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'pre-bleed ELISA'!$C$8:$N$8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'pre-bleed ELISA'!$C$36:$N$36</c:f>
              <c:numCache>
                <c:formatCode>0.000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872-4865-8C4C-26B85A68ED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7052432"/>
        <c:axId val="657042592"/>
      </c:scatterChart>
      <c:valAx>
        <c:axId val="657052432"/>
        <c:scaling>
          <c:logBase val="2"/>
          <c:orientation val="minMax"/>
          <c:min val="50"/>
        </c:scaling>
        <c:delete val="0"/>
        <c:axPos val="b"/>
        <c:numFmt formatCode="0" sourceLinked="1"/>
        <c:majorTickMark val="in"/>
        <c:minorTickMark val="in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042592"/>
        <c:crosses val="autoZero"/>
        <c:crossBetween val="midCat"/>
      </c:valAx>
      <c:valAx>
        <c:axId val="657042592"/>
        <c:scaling>
          <c:orientation val="minMax"/>
        </c:scaling>
        <c:delete val="0"/>
        <c:axPos val="l"/>
        <c:numFmt formatCode="0.000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052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released M</a:t>
            </a:r>
          </a:p>
        </c:rich>
      </c:tx>
      <c:layout>
        <c:manualLayout>
          <c:xMode val="edge"/>
          <c:yMode val="edge"/>
          <c:x val="0.46290999999999999"/>
          <c:y val="5.1740740740740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'pre-bleed ELISA'!$C$9:$N$9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'pre-bleed ELISA'!$C$37:$N$37</c:f>
              <c:numCache>
                <c:formatCode>0.000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02-4AF3-8D3B-60AE45A82871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'pre-bleed ELISA'!$C$10:$N$10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'pre-bleed ELISA'!$C$38:$N$38</c:f>
              <c:numCache>
                <c:formatCode>0.000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702-4AF3-8D3B-60AE45A82871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'pre-bleed ELISA'!$C$11:$N$11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'pre-bleed ELISA'!$C$39:$N$39</c:f>
              <c:numCache>
                <c:formatCode>0.000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702-4AF3-8D3B-60AE45A82871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'pre-bleed ELISA'!$C$12:$N$12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'pre-bleed ELISA'!$C$40:$N$40</c:f>
              <c:numCache>
                <c:formatCode>0.000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702-4AF3-8D3B-60AE45A82871}"/>
            </c:ext>
          </c:extLst>
        </c:ser>
        <c:ser>
          <c:idx val="4"/>
          <c:order val="4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'pre-bleed ELISA'!$C$13:$N$13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'pre-bleed ELISA'!$C$41:$N$41</c:f>
              <c:numCache>
                <c:formatCode>0.000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702-4AF3-8D3B-60AE45A828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7052432"/>
        <c:axId val="657042592"/>
      </c:scatterChart>
      <c:valAx>
        <c:axId val="657052432"/>
        <c:scaling>
          <c:logBase val="2"/>
          <c:orientation val="minMax"/>
          <c:min val="50"/>
        </c:scaling>
        <c:delete val="0"/>
        <c:axPos val="b"/>
        <c:numFmt formatCode="0" sourceLinked="1"/>
        <c:majorTickMark val="in"/>
        <c:minorTickMark val="in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042592"/>
        <c:crosses val="autoZero"/>
        <c:crossBetween val="midCat"/>
      </c:valAx>
      <c:valAx>
        <c:axId val="657042592"/>
        <c:scaling>
          <c:orientation val="minMax"/>
        </c:scaling>
        <c:delete val="0"/>
        <c:axPos val="l"/>
        <c:numFmt formatCode="0.000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052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released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r1</c:v>
          </c:tx>
          <c:spPr>
            <a:ln w="19050">
              <a:noFill/>
            </a:ln>
          </c:spPr>
          <c:xVal>
            <c:numRef>
              <c:f>'pre-bleed ELISA'!$C$14:$N$14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'pre-bleed ELISA'!$C$42:$N$42</c:f>
              <c:numCache>
                <c:formatCode>0.000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18-45D7-8598-57CD8E5A3CA5}"/>
            </c:ext>
          </c:extLst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5"/>
          </c:marker>
          <c:xVal>
            <c:numRef>
              <c:f>'pre-bleed ELISA'!$C$15:$N$15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'pre-bleed ELISA'!$C$43:$N$43</c:f>
              <c:numCache>
                <c:formatCode>0.000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618-45D7-8598-57CD8E5A3CA5}"/>
            </c:ext>
          </c:extLst>
        </c:ser>
        <c:ser>
          <c:idx val="2"/>
          <c:order val="2"/>
          <c:spPr>
            <a:ln w="19050">
              <a:noFill/>
            </a:ln>
          </c:spPr>
          <c:xVal>
            <c:numRef>
              <c:f>'pre-bleed ELISA'!$C$16:$N$16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'pre-bleed ELISA'!$C$44:$N$44</c:f>
              <c:numCache>
                <c:formatCode>0.000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618-45D7-8598-57CD8E5A3CA5}"/>
            </c:ext>
          </c:extLst>
        </c:ser>
        <c:ser>
          <c:idx val="3"/>
          <c:order val="3"/>
          <c:spPr>
            <a:ln w="19050">
              <a:noFill/>
            </a:ln>
          </c:spPr>
          <c:xVal>
            <c:numRef>
              <c:f>'pre-bleed ELISA'!$C$17:$N$17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'pre-bleed ELISA'!$C$45:$N$45</c:f>
              <c:numCache>
                <c:formatCode>0.000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618-45D7-8598-57CD8E5A3CA5}"/>
            </c:ext>
          </c:extLst>
        </c:ser>
        <c:ser>
          <c:idx val="4"/>
          <c:order val="4"/>
          <c:spPr>
            <a:ln w="19050">
              <a:noFill/>
            </a:ln>
          </c:spPr>
          <c:xVal>
            <c:numRef>
              <c:f>'pre-bleed ELISA'!$C$18:$N$18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'pre-bleed ELISA'!$C$46:$N$46</c:f>
              <c:numCache>
                <c:formatCode>0.000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618-45D7-8598-57CD8E5A3C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326416"/>
        <c:axId val="491328384"/>
      </c:scatterChart>
      <c:valAx>
        <c:axId val="491326416"/>
        <c:scaling>
          <c:logBase val="2"/>
          <c:orientation val="minMax"/>
          <c:min val="50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328384"/>
        <c:crosses val="autoZero"/>
        <c:crossBetween val="midCat"/>
      </c:valAx>
      <c:valAx>
        <c:axId val="491328384"/>
        <c:scaling>
          <c:orientation val="minMax"/>
        </c:scaling>
        <c:delete val="0"/>
        <c:axPos val="l"/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326416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released</a:t>
            </a:r>
            <a:r>
              <a:rPr lang="en-GB" baseline="0"/>
              <a:t> heated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'pre-bleed ELISA'!$C$19:$N$19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'pre-bleed ELISA'!$C$47:$N$47</c:f>
              <c:numCache>
                <c:formatCode>0.000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B0-4579-BE91-C4BA3ECCF347}"/>
            </c:ext>
          </c:extLst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5"/>
          </c:marker>
          <c:xVal>
            <c:numRef>
              <c:f>'pre-bleed ELISA'!$C$20:$N$20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'pre-bleed ELISA'!$C$48:$N$48</c:f>
              <c:numCache>
                <c:formatCode>0.000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0B0-4579-BE91-C4BA3ECCF347}"/>
            </c:ext>
          </c:extLst>
        </c:ser>
        <c:ser>
          <c:idx val="2"/>
          <c:order val="2"/>
          <c:spPr>
            <a:ln w="19050">
              <a:noFill/>
            </a:ln>
          </c:spPr>
          <c:xVal>
            <c:numRef>
              <c:f>'pre-bleed ELISA'!$C$21:$N$21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'pre-bleed ELISA'!$C$49:$N$49</c:f>
              <c:numCache>
                <c:formatCode>0.000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0B0-4579-BE91-C4BA3ECCF347}"/>
            </c:ext>
          </c:extLst>
        </c:ser>
        <c:ser>
          <c:idx val="3"/>
          <c:order val="3"/>
          <c:spPr>
            <a:ln w="19050">
              <a:noFill/>
            </a:ln>
          </c:spPr>
          <c:xVal>
            <c:numRef>
              <c:f>'pre-bleed ELISA'!$C$22:$N$22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'pre-bleed ELISA'!$C$50:$N$50</c:f>
              <c:numCache>
                <c:formatCode>0.000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0B0-4579-BE91-C4BA3ECCF347}"/>
            </c:ext>
          </c:extLst>
        </c:ser>
        <c:ser>
          <c:idx val="4"/>
          <c:order val="4"/>
          <c:spPr>
            <a:ln w="19050">
              <a:noFill/>
            </a:ln>
          </c:spPr>
          <c:xVal>
            <c:numRef>
              <c:f>'pre-bleed ELISA'!$C$23:$N$23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'pre-bleed ELISA'!$C$51:$N$51</c:f>
              <c:numCache>
                <c:formatCode>0.000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0B0-4579-BE91-C4BA3ECCF3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326416"/>
        <c:axId val="491328384"/>
      </c:scatterChart>
      <c:valAx>
        <c:axId val="491326416"/>
        <c:scaling>
          <c:logBase val="2"/>
          <c:orientation val="minMax"/>
          <c:min val="50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328384"/>
        <c:crosses val="autoZero"/>
        <c:crossBetween val="midCat"/>
      </c:valAx>
      <c:valAx>
        <c:axId val="491328384"/>
        <c:scaling>
          <c:orientation val="minMax"/>
        </c:scaling>
        <c:delete val="0"/>
        <c:axPos val="l"/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326416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denatured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xVal>
            <c:numRef>
              <c:f>'pre-bleed ELISA'!$C$24:$N$24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'pre-bleed ELISA'!$C$52:$N$52</c:f>
              <c:numCache>
                <c:formatCode>0.000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A6-4F54-9BBC-F5D3D4CCB3C4}"/>
            </c:ext>
          </c:extLst>
        </c:ser>
        <c:ser>
          <c:idx val="1"/>
          <c:order val="1"/>
          <c:spPr>
            <a:ln w="19050">
              <a:noFill/>
            </a:ln>
          </c:spPr>
          <c:marker>
            <c:symbol val="circle"/>
            <c:size val="5"/>
          </c:marker>
          <c:xVal>
            <c:numRef>
              <c:f>'pre-bleed ELISA'!$C$25:$N$25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'pre-bleed ELISA'!$C$53:$N$53</c:f>
              <c:numCache>
                <c:formatCode>0.000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2A6-4F54-9BBC-F5D3D4CCB3C4}"/>
            </c:ext>
          </c:extLst>
        </c:ser>
        <c:ser>
          <c:idx val="2"/>
          <c:order val="2"/>
          <c:spPr>
            <a:ln w="19050">
              <a:noFill/>
            </a:ln>
          </c:spPr>
          <c:xVal>
            <c:numRef>
              <c:f>'pre-bleed ELISA'!$C$26:$N$26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'pre-bleed ELISA'!$C$54:$N$54</c:f>
              <c:numCache>
                <c:formatCode>0.000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2A6-4F54-9BBC-F5D3D4CCB3C4}"/>
            </c:ext>
          </c:extLst>
        </c:ser>
        <c:ser>
          <c:idx val="3"/>
          <c:order val="3"/>
          <c:spPr>
            <a:ln w="19050">
              <a:noFill/>
            </a:ln>
          </c:spPr>
          <c:xVal>
            <c:numRef>
              <c:f>'pre-bleed ELISA'!$C$27:$N$27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'pre-bleed ELISA'!$C$55:$N$55</c:f>
              <c:numCache>
                <c:formatCode>0.000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2A6-4F54-9BBC-F5D3D4CCB3C4}"/>
            </c:ext>
          </c:extLst>
        </c:ser>
        <c:ser>
          <c:idx val="4"/>
          <c:order val="4"/>
          <c:spPr>
            <a:ln w="19050">
              <a:noFill/>
            </a:ln>
          </c:spPr>
          <c:xVal>
            <c:numRef>
              <c:f>'pre-bleed ELISA'!$C$28:$N$28</c:f>
              <c:numCache>
                <c:formatCode>0</c:formatCode>
                <c:ptCount val="12"/>
                <c:pt idx="0">
                  <c:v>50</c:v>
                </c:pt>
                <c:pt idx="1">
                  <c:v>100</c:v>
                </c:pt>
                <c:pt idx="2">
                  <c:v>200</c:v>
                </c:pt>
                <c:pt idx="3">
                  <c:v>400</c:v>
                </c:pt>
                <c:pt idx="4">
                  <c:v>800</c:v>
                </c:pt>
                <c:pt idx="5">
                  <c:v>1600</c:v>
                </c:pt>
                <c:pt idx="6">
                  <c:v>3200</c:v>
                </c:pt>
                <c:pt idx="7">
                  <c:v>6400</c:v>
                </c:pt>
                <c:pt idx="8">
                  <c:v>12800</c:v>
                </c:pt>
                <c:pt idx="9">
                  <c:v>25600</c:v>
                </c:pt>
                <c:pt idx="10">
                  <c:v>51200</c:v>
                </c:pt>
                <c:pt idx="11">
                  <c:v>102400</c:v>
                </c:pt>
              </c:numCache>
            </c:numRef>
          </c:xVal>
          <c:yVal>
            <c:numRef>
              <c:f>'pre-bleed ELISA'!$C$56:$N$56</c:f>
              <c:numCache>
                <c:formatCode>0.000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2A6-4F54-9BBC-F5D3D4CCB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326416"/>
        <c:axId val="491328384"/>
      </c:scatterChart>
      <c:valAx>
        <c:axId val="491326416"/>
        <c:scaling>
          <c:logBase val="2"/>
          <c:orientation val="minMax"/>
          <c:min val="50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328384"/>
        <c:crosses val="autoZero"/>
        <c:crossBetween val="midCat"/>
      </c:valAx>
      <c:valAx>
        <c:axId val="491328384"/>
        <c:scaling>
          <c:orientation val="minMax"/>
        </c:scaling>
        <c:delete val="0"/>
        <c:axPos val="l"/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1326416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Standard Hyhel</a:t>
            </a:r>
            <a:r>
              <a:rPr lang="en-US" baseline="0"/>
              <a:t> - 10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4057197858754617E-2"/>
          <c:y val="0.29708033202096062"/>
          <c:w val="0.90547993977518126"/>
          <c:h val="0.59474848832850324"/>
        </c:manualLayout>
      </c:layout>
      <c:scatterChart>
        <c:scatterStyle val="lineMarker"/>
        <c:varyColors val="0"/>
        <c:ser>
          <c:idx val="0"/>
          <c:order val="0"/>
          <c:tx>
            <c:strRef>
              <c:f>'Day 7 ELISA'!$P$5</c:f>
              <c:strCache>
                <c:ptCount val="1"/>
                <c:pt idx="0">
                  <c:v>STD1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'Day 7 ELISA'!$Q$4:$AB$4</c:f>
              <c:numCache>
                <c:formatCode>0.000</c:formatCode>
                <c:ptCount val="12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3.90625E-3</c:v>
                </c:pt>
                <c:pt idx="9">
                  <c:v>1.953125E-3</c:v>
                </c:pt>
                <c:pt idx="10">
                  <c:v>9.765625E-4</c:v>
                </c:pt>
                <c:pt idx="11">
                  <c:v>4.8828125E-4</c:v>
                </c:pt>
              </c:numCache>
            </c:numRef>
          </c:xVal>
          <c:yVal>
            <c:numRef>
              <c:f>'Day 7 ELISA'!$Q$5:$AB$5</c:f>
              <c:numCache>
                <c:formatCode>0.000</c:formatCode>
                <c:ptCount val="12"/>
                <c:pt idx="0">
                  <c:v>0.4539708335</c:v>
                </c:pt>
                <c:pt idx="1">
                  <c:v>0.48247083349999997</c:v>
                </c:pt>
                <c:pt idx="2">
                  <c:v>0.4405</c:v>
                </c:pt>
                <c:pt idx="3">
                  <c:v>0.4375</c:v>
                </c:pt>
                <c:pt idx="4">
                  <c:v>0.33350000000000002</c:v>
                </c:pt>
                <c:pt idx="5">
                  <c:v>0.23899999999999999</c:v>
                </c:pt>
                <c:pt idx="6">
                  <c:v>0.14650000000000002</c:v>
                </c:pt>
                <c:pt idx="7">
                  <c:v>7.6999999999999999E-2</c:v>
                </c:pt>
                <c:pt idx="8">
                  <c:v>3.15E-2</c:v>
                </c:pt>
                <c:pt idx="9">
                  <c:v>6.7708335000000001E-3</c:v>
                </c:pt>
                <c:pt idx="10">
                  <c:v>1.5E-3</c:v>
                </c:pt>
                <c:pt idx="11">
                  <c:v>7.0833500000000026E-5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39-4EAE-A70D-25F5835A511E}"/>
            </c:ext>
          </c:extLst>
        </c:ser>
        <c:ser>
          <c:idx val="1"/>
          <c:order val="1"/>
          <c:tx>
            <c:strRef>
              <c:f>'Day 7 ELISA'!$P$7</c:f>
              <c:strCache>
                <c:ptCount val="1"/>
                <c:pt idx="0">
                  <c:v>STD2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'Day 7 ELISA'!$Q$4:$AB$4</c:f>
              <c:numCache>
                <c:formatCode>0.000</c:formatCode>
                <c:ptCount val="12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3.90625E-3</c:v>
                </c:pt>
                <c:pt idx="9">
                  <c:v>1.953125E-3</c:v>
                </c:pt>
                <c:pt idx="10">
                  <c:v>9.765625E-4</c:v>
                </c:pt>
                <c:pt idx="11">
                  <c:v>4.8828125E-4</c:v>
                </c:pt>
              </c:numCache>
            </c:numRef>
          </c:xVal>
          <c:yVal>
            <c:numRef>
              <c:f>'Day 7 ELISA'!$Q$7:$AB$7</c:f>
              <c:numCache>
                <c:formatCode>0.000</c:formatCode>
                <c:ptCount val="12"/>
                <c:pt idx="0">
                  <c:v>0.44650000000000001</c:v>
                </c:pt>
                <c:pt idx="1">
                  <c:v>0.44500000000000001</c:v>
                </c:pt>
                <c:pt idx="2">
                  <c:v>0.41349999999999998</c:v>
                </c:pt>
                <c:pt idx="3">
                  <c:v>0.371</c:v>
                </c:pt>
                <c:pt idx="4">
                  <c:v>0.32899999999999996</c:v>
                </c:pt>
                <c:pt idx="5">
                  <c:v>0.21799999999999997</c:v>
                </c:pt>
                <c:pt idx="6">
                  <c:v>0.13500000000000001</c:v>
                </c:pt>
                <c:pt idx="7">
                  <c:v>7.3999999999999982E-2</c:v>
                </c:pt>
                <c:pt idx="8">
                  <c:v>2.9499999999999998E-2</c:v>
                </c:pt>
                <c:pt idx="9">
                  <c:v>8.5000000000000006E-3</c:v>
                </c:pt>
                <c:pt idx="10">
                  <c:v>6.1583330000000002E-3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939-4EAE-A70D-25F5835A511E}"/>
            </c:ext>
          </c:extLst>
        </c:ser>
        <c:ser>
          <c:idx val="2"/>
          <c:order val="2"/>
          <c:tx>
            <c:strRef>
              <c:f>'Day 7 ELISA'!$P$9</c:f>
              <c:strCache>
                <c:ptCount val="1"/>
                <c:pt idx="0">
                  <c:v>STD3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'Day 7 ELISA'!$Q$4:$AB$4</c:f>
              <c:numCache>
                <c:formatCode>0.000</c:formatCode>
                <c:ptCount val="12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3.90625E-3</c:v>
                </c:pt>
                <c:pt idx="9">
                  <c:v>1.953125E-3</c:v>
                </c:pt>
                <c:pt idx="10">
                  <c:v>9.765625E-4</c:v>
                </c:pt>
                <c:pt idx="11">
                  <c:v>4.8828125E-4</c:v>
                </c:pt>
              </c:numCache>
            </c:numRef>
          </c:xVal>
          <c:yVal>
            <c:numRef>
              <c:f>'Day 7 ELISA'!$Q$9:$AB$9</c:f>
              <c:numCache>
                <c:formatCode>0.000</c:formatCode>
                <c:ptCount val="12"/>
                <c:pt idx="0">
                  <c:v>0.33270833350000001</c:v>
                </c:pt>
                <c:pt idx="1">
                  <c:v>0.32915833350000001</c:v>
                </c:pt>
                <c:pt idx="2">
                  <c:v>0.32250000000000001</c:v>
                </c:pt>
                <c:pt idx="3">
                  <c:v>0.28949999999999998</c:v>
                </c:pt>
                <c:pt idx="4">
                  <c:v>0.23995833350000001</c:v>
                </c:pt>
                <c:pt idx="5">
                  <c:v>0.21299999999999999</c:v>
                </c:pt>
                <c:pt idx="6">
                  <c:v>0.14550000000000002</c:v>
                </c:pt>
                <c:pt idx="7">
                  <c:v>4.8500000000000001E-2</c:v>
                </c:pt>
                <c:pt idx="8">
                  <c:v>2.62083335E-2</c:v>
                </c:pt>
                <c:pt idx="9">
                  <c:v>5.4999999999999997E-3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939-4EAE-A70D-25F5835A511E}"/>
            </c:ext>
          </c:extLst>
        </c:ser>
        <c:ser>
          <c:idx val="3"/>
          <c:order val="3"/>
          <c:tx>
            <c:strRef>
              <c:f>'Day 7 ELISA'!$P$11</c:f>
              <c:strCache>
                <c:ptCount val="1"/>
                <c:pt idx="0">
                  <c:v>STD4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'Day 7 ELISA'!$Q$4:$AB$4</c:f>
              <c:numCache>
                <c:formatCode>0.000</c:formatCode>
                <c:ptCount val="12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3.90625E-3</c:v>
                </c:pt>
                <c:pt idx="9">
                  <c:v>1.953125E-3</c:v>
                </c:pt>
                <c:pt idx="10">
                  <c:v>9.765625E-4</c:v>
                </c:pt>
                <c:pt idx="11">
                  <c:v>4.8828125E-4</c:v>
                </c:pt>
              </c:numCache>
            </c:numRef>
          </c:xVal>
          <c:yVal>
            <c:numRef>
              <c:f>'Day 7 ELISA'!$Q$11:$AB$11</c:f>
              <c:numCache>
                <c:formatCode>0.000</c:formatCode>
                <c:ptCount val="12"/>
                <c:pt idx="0">
                  <c:v>0.32600000000000001</c:v>
                </c:pt>
                <c:pt idx="1">
                  <c:v>0.31792916650000003</c:v>
                </c:pt>
                <c:pt idx="2">
                  <c:v>0.30199999999999999</c:v>
                </c:pt>
                <c:pt idx="3">
                  <c:v>0.2869291665</c:v>
                </c:pt>
                <c:pt idx="4">
                  <c:v>0.22850000000000001</c:v>
                </c:pt>
                <c:pt idx="5">
                  <c:v>0.155</c:v>
                </c:pt>
                <c:pt idx="6">
                  <c:v>8.3499999999999991E-2</c:v>
                </c:pt>
                <c:pt idx="7">
                  <c:v>3.8500000000000006E-2</c:v>
                </c:pt>
                <c:pt idx="8">
                  <c:v>1.2500000000000001E-2</c:v>
                </c:pt>
                <c:pt idx="9">
                  <c:v>3.5000000000000001E-3</c:v>
                </c:pt>
                <c:pt idx="10">
                  <c:v>1.666665E-4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939-4EAE-A70D-25F5835A511E}"/>
            </c:ext>
          </c:extLst>
        </c:ser>
        <c:ser>
          <c:idx val="4"/>
          <c:order val="4"/>
          <c:tx>
            <c:strRef>
              <c:f>'Day 7 ELISA'!$P$13</c:f>
              <c:strCache>
                <c:ptCount val="1"/>
                <c:pt idx="0">
                  <c:v>STD5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'Day 7 ELISA'!$Q$4:$AB$4</c:f>
              <c:numCache>
                <c:formatCode>0.000</c:formatCode>
                <c:ptCount val="12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3.90625E-3</c:v>
                </c:pt>
                <c:pt idx="9">
                  <c:v>1.953125E-3</c:v>
                </c:pt>
                <c:pt idx="10">
                  <c:v>9.765625E-4</c:v>
                </c:pt>
                <c:pt idx="11">
                  <c:v>4.8828125E-4</c:v>
                </c:pt>
              </c:numCache>
            </c:numRef>
          </c:xVal>
          <c:yVal>
            <c:numRef>
              <c:f>'Day 7 ELISA'!$Q$13:$AB$13</c:f>
              <c:numCache>
                <c:formatCode>0.000</c:formatCode>
                <c:ptCount val="12"/>
                <c:pt idx="0">
                  <c:v>0.26600416650000003</c:v>
                </c:pt>
                <c:pt idx="1">
                  <c:v>0.26920833300000002</c:v>
                </c:pt>
                <c:pt idx="2">
                  <c:v>0.2728041665</c:v>
                </c:pt>
                <c:pt idx="3">
                  <c:v>0.238908333</c:v>
                </c:pt>
                <c:pt idx="4">
                  <c:v>0.1879041665</c:v>
                </c:pt>
                <c:pt idx="5">
                  <c:v>0.14550000000000002</c:v>
                </c:pt>
                <c:pt idx="6">
                  <c:v>7.2604166500000011E-2</c:v>
                </c:pt>
                <c:pt idx="7">
                  <c:v>4.0604166499999997E-2</c:v>
                </c:pt>
                <c:pt idx="8">
                  <c:v>1.17541665E-2</c:v>
                </c:pt>
                <c:pt idx="9">
                  <c:v>4.0000000000000001E-3</c:v>
                </c:pt>
                <c:pt idx="10">
                  <c:v>0</c:v>
                </c:pt>
                <c:pt idx="11">
                  <c:v>2.0000000000000001E-4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939-4EAE-A70D-25F5835A51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002008"/>
        <c:axId val="650002336"/>
      </c:scatterChart>
      <c:valAx>
        <c:axId val="650002008"/>
        <c:scaling>
          <c:logBase val="2"/>
          <c:orientation val="maxMin"/>
        </c:scaling>
        <c:delete val="0"/>
        <c:axPos val="b"/>
        <c:numFmt formatCode="0.000" sourceLinked="1"/>
        <c:majorTickMark val="in"/>
        <c:minorTickMark val="in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002336"/>
        <c:crosses val="autoZero"/>
        <c:crossBetween val="midCat"/>
      </c:valAx>
      <c:valAx>
        <c:axId val="650002336"/>
        <c:scaling>
          <c:orientation val="minMax"/>
        </c:scaling>
        <c:delete val="0"/>
        <c:axPos val="r"/>
        <c:numFmt formatCode="0.000" sourceLinked="1"/>
        <c:majorTickMark val="out"/>
        <c:minorTickMark val="out"/>
        <c:tickLblPos val="high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002008"/>
        <c:crossesAt val="1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Standard Hyhel</a:t>
            </a:r>
            <a:r>
              <a:rPr lang="en-US" baseline="0"/>
              <a:t> - 10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'Day 14 ELISA '!$P$5</c:f>
              <c:strCache>
                <c:ptCount val="1"/>
                <c:pt idx="0">
                  <c:v>STD1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'Day 14 ELISA '!$Q$4:$AB$4</c:f>
              <c:numCache>
                <c:formatCode>0.000</c:formatCode>
                <c:ptCount val="12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3.90625E-3</c:v>
                </c:pt>
                <c:pt idx="9">
                  <c:v>1.953125E-3</c:v>
                </c:pt>
                <c:pt idx="10">
                  <c:v>9.765625E-4</c:v>
                </c:pt>
                <c:pt idx="11">
                  <c:v>4.8828125E-4</c:v>
                </c:pt>
              </c:numCache>
            </c:numRef>
          </c:xVal>
          <c:yVal>
            <c:numRef>
              <c:f>'Day 14 ELISA '!$Q$5:$AB$5</c:f>
              <c:numCache>
                <c:formatCode>0.000</c:formatCode>
                <c:ptCount val="12"/>
                <c:pt idx="0">
                  <c:v>0.38641666699999999</c:v>
                </c:pt>
                <c:pt idx="1">
                  <c:v>0.38103333350000002</c:v>
                </c:pt>
                <c:pt idx="2">
                  <c:v>0.38696666699999999</c:v>
                </c:pt>
                <c:pt idx="3">
                  <c:v>0.35953333350000005</c:v>
                </c:pt>
                <c:pt idx="4">
                  <c:v>0.30313333350000005</c:v>
                </c:pt>
                <c:pt idx="5">
                  <c:v>0.21313333350000002</c:v>
                </c:pt>
                <c:pt idx="6">
                  <c:v>0.13108333350000001</c:v>
                </c:pt>
                <c:pt idx="7">
                  <c:v>6.9000000000000006E-2</c:v>
                </c:pt>
                <c:pt idx="8">
                  <c:v>2.80333335E-2</c:v>
                </c:pt>
                <c:pt idx="9">
                  <c:v>7.8833334999999991E-3</c:v>
                </c:pt>
                <c:pt idx="10">
                  <c:v>2.9999999999999996E-3</c:v>
                </c:pt>
                <c:pt idx="11">
                  <c:v>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EC-4F88-8508-2C957E1744E2}"/>
            </c:ext>
          </c:extLst>
        </c:ser>
        <c:ser>
          <c:idx val="1"/>
          <c:order val="1"/>
          <c:tx>
            <c:strRef>
              <c:f>'Day 14 ELISA '!$P$7</c:f>
              <c:strCache>
                <c:ptCount val="1"/>
                <c:pt idx="0">
                  <c:v>STD2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'Day 14 ELISA '!$Q$4:$AB$4</c:f>
              <c:numCache>
                <c:formatCode>0.000</c:formatCode>
                <c:ptCount val="12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3.90625E-3</c:v>
                </c:pt>
                <c:pt idx="9">
                  <c:v>1.953125E-3</c:v>
                </c:pt>
                <c:pt idx="10">
                  <c:v>9.765625E-4</c:v>
                </c:pt>
                <c:pt idx="11">
                  <c:v>4.8828125E-4</c:v>
                </c:pt>
              </c:numCache>
            </c:numRef>
          </c:xVal>
          <c:yVal>
            <c:numRef>
              <c:f>'Day 14 ELISA '!$Q$7:$AB$7</c:f>
              <c:numCache>
                <c:formatCode>0.000</c:formatCode>
                <c:ptCount val="12"/>
                <c:pt idx="0">
                  <c:v>0.38150000000000001</c:v>
                </c:pt>
                <c:pt idx="1">
                  <c:v>0.35050000000000003</c:v>
                </c:pt>
                <c:pt idx="2">
                  <c:v>0.34618333299999998</c:v>
                </c:pt>
                <c:pt idx="3">
                  <c:v>0.317</c:v>
                </c:pt>
                <c:pt idx="4">
                  <c:v>0.26150000000000001</c:v>
                </c:pt>
                <c:pt idx="5">
                  <c:v>0.18618333300000001</c:v>
                </c:pt>
                <c:pt idx="6">
                  <c:v>0.11644166650000001</c:v>
                </c:pt>
                <c:pt idx="7">
                  <c:v>5.46916665E-2</c:v>
                </c:pt>
                <c:pt idx="8">
                  <c:v>2.2933333E-2</c:v>
                </c:pt>
                <c:pt idx="9">
                  <c:v>4.2833330000000003E-3</c:v>
                </c:pt>
                <c:pt idx="10">
                  <c:v>3.4999949999999999E-4</c:v>
                </c:pt>
                <c:pt idx="1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EC-4F88-8508-2C957E1744E2}"/>
            </c:ext>
          </c:extLst>
        </c:ser>
        <c:ser>
          <c:idx val="2"/>
          <c:order val="2"/>
          <c:tx>
            <c:strRef>
              <c:f>'Day 14 ELISA '!$P$9</c:f>
              <c:strCache>
                <c:ptCount val="1"/>
                <c:pt idx="0">
                  <c:v>STD3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'Day 14 ELISA '!$Q$4:$AB$4</c:f>
              <c:numCache>
                <c:formatCode>0.000</c:formatCode>
                <c:ptCount val="12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3.90625E-3</c:v>
                </c:pt>
                <c:pt idx="9">
                  <c:v>1.953125E-3</c:v>
                </c:pt>
                <c:pt idx="10">
                  <c:v>9.765625E-4</c:v>
                </c:pt>
                <c:pt idx="11">
                  <c:v>4.8828125E-4</c:v>
                </c:pt>
              </c:numCache>
            </c:numRef>
          </c:xVal>
          <c:yVal>
            <c:numRef>
              <c:f>'Day 14 ELISA '!$Q$9:$AB$9</c:f>
              <c:numCache>
                <c:formatCode>0.000</c:formatCode>
                <c:ptCount val="12"/>
                <c:pt idx="0">
                  <c:v>0.33549166649999995</c:v>
                </c:pt>
                <c:pt idx="1">
                  <c:v>0.30649999999999999</c:v>
                </c:pt>
                <c:pt idx="2">
                  <c:v>0.29649999999999999</c:v>
                </c:pt>
                <c:pt idx="3">
                  <c:v>0.30449999999999999</c:v>
                </c:pt>
                <c:pt idx="4">
                  <c:v>0.23179166649999999</c:v>
                </c:pt>
                <c:pt idx="5">
                  <c:v>0.17749999999999999</c:v>
                </c:pt>
                <c:pt idx="6">
                  <c:v>0.1045</c:v>
                </c:pt>
                <c:pt idx="7">
                  <c:v>4.8083332999999999E-2</c:v>
                </c:pt>
                <c:pt idx="8">
                  <c:v>1.9933333000000001E-2</c:v>
                </c:pt>
                <c:pt idx="9">
                  <c:v>4.0000000000000001E-3</c:v>
                </c:pt>
                <c:pt idx="10">
                  <c:v>5.0000000000000001E-4</c:v>
                </c:pt>
                <c:pt idx="11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1EC-4F88-8508-2C957E1744E2}"/>
            </c:ext>
          </c:extLst>
        </c:ser>
        <c:ser>
          <c:idx val="3"/>
          <c:order val="3"/>
          <c:tx>
            <c:strRef>
              <c:f>'Day 14 ELISA '!$P$11</c:f>
              <c:strCache>
                <c:ptCount val="1"/>
                <c:pt idx="0">
                  <c:v>STD4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'Day 14 ELISA '!$Q$4:$AB$4</c:f>
              <c:numCache>
                <c:formatCode>0.000</c:formatCode>
                <c:ptCount val="12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3.90625E-3</c:v>
                </c:pt>
                <c:pt idx="9">
                  <c:v>1.953125E-3</c:v>
                </c:pt>
                <c:pt idx="10">
                  <c:v>9.765625E-4</c:v>
                </c:pt>
                <c:pt idx="11">
                  <c:v>4.8828125E-4</c:v>
                </c:pt>
              </c:numCache>
            </c:numRef>
          </c:xVal>
          <c:yVal>
            <c:numRef>
              <c:f>'Day 14 ELISA '!$Q$11:$AB$11</c:f>
              <c:numCache>
                <c:formatCode>0.000</c:formatCode>
                <c:ptCount val="12"/>
                <c:pt idx="0">
                  <c:v>0.20017083350000001</c:v>
                </c:pt>
                <c:pt idx="1">
                  <c:v>0.20200000000000001</c:v>
                </c:pt>
                <c:pt idx="2">
                  <c:v>0.1915</c:v>
                </c:pt>
                <c:pt idx="3">
                  <c:v>0.18372083350000001</c:v>
                </c:pt>
                <c:pt idx="4">
                  <c:v>0.14949999999999999</c:v>
                </c:pt>
                <c:pt idx="5">
                  <c:v>0.10100000000000001</c:v>
                </c:pt>
                <c:pt idx="6">
                  <c:v>6.1520833499999997E-2</c:v>
                </c:pt>
                <c:pt idx="7">
                  <c:v>2.48208335E-2</c:v>
                </c:pt>
                <c:pt idx="8">
                  <c:v>7.9916669999999992E-3</c:v>
                </c:pt>
                <c:pt idx="9">
                  <c:v>1.7708335E-3</c:v>
                </c:pt>
                <c:pt idx="10">
                  <c:v>8.4166700000000004E-4</c:v>
                </c:pt>
                <c:pt idx="11">
                  <c:v>1.441667E-3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1EC-4F88-8508-2C957E1744E2}"/>
            </c:ext>
          </c:extLst>
        </c:ser>
        <c:ser>
          <c:idx val="4"/>
          <c:order val="4"/>
          <c:tx>
            <c:strRef>
              <c:f>'Day 14 ELISA '!$P$13</c:f>
              <c:strCache>
                <c:ptCount val="1"/>
                <c:pt idx="0">
                  <c:v>STD5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'Day 14 ELISA '!$Q$4:$AB$4</c:f>
              <c:numCache>
                <c:formatCode>0.000</c:formatCode>
                <c:ptCount val="12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3.90625E-3</c:v>
                </c:pt>
                <c:pt idx="9">
                  <c:v>1.953125E-3</c:v>
                </c:pt>
                <c:pt idx="10">
                  <c:v>9.765625E-4</c:v>
                </c:pt>
                <c:pt idx="11">
                  <c:v>4.8828125E-4</c:v>
                </c:pt>
              </c:numCache>
            </c:numRef>
          </c:xVal>
          <c:yVal>
            <c:numRef>
              <c:f>'Day 14 ELISA '!$Q$13:$AB$13</c:f>
              <c:numCache>
                <c:formatCode>0.000</c:formatCode>
                <c:ptCount val="12"/>
                <c:pt idx="0">
                  <c:v>0.19832916649999999</c:v>
                </c:pt>
                <c:pt idx="1">
                  <c:v>0.19400000000000001</c:v>
                </c:pt>
                <c:pt idx="2">
                  <c:v>0.1679791665</c:v>
                </c:pt>
                <c:pt idx="3">
                  <c:v>0.1639791665</c:v>
                </c:pt>
                <c:pt idx="4">
                  <c:v>0.13650000000000001</c:v>
                </c:pt>
                <c:pt idx="5">
                  <c:v>9.35E-2</c:v>
                </c:pt>
                <c:pt idx="6">
                  <c:v>6.0499999999999998E-2</c:v>
                </c:pt>
                <c:pt idx="7">
                  <c:v>3.1079166500000002E-2</c:v>
                </c:pt>
                <c:pt idx="8">
                  <c:v>1.0629166499999999E-2</c:v>
                </c:pt>
                <c:pt idx="9">
                  <c:v>2E-3</c:v>
                </c:pt>
                <c:pt idx="10">
                  <c:v>5.0000000000000001E-4</c:v>
                </c:pt>
                <c:pt idx="11">
                  <c:v>8.7499999999999999E-5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1EC-4F88-8508-2C957E1744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002008"/>
        <c:axId val="650002336"/>
      </c:scatterChart>
      <c:valAx>
        <c:axId val="650002008"/>
        <c:scaling>
          <c:logBase val="2"/>
          <c:orientation val="maxMin"/>
        </c:scaling>
        <c:delete val="0"/>
        <c:axPos val="b"/>
        <c:numFmt formatCode="0.000" sourceLinked="1"/>
        <c:majorTickMark val="in"/>
        <c:minorTickMark val="in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002336"/>
        <c:crosses val="autoZero"/>
        <c:crossBetween val="midCat"/>
      </c:valAx>
      <c:valAx>
        <c:axId val="650002336"/>
        <c:scaling>
          <c:orientation val="minMax"/>
        </c:scaling>
        <c:delete val="0"/>
        <c:axPos val="r"/>
        <c:numFmt formatCode="0.000" sourceLinked="1"/>
        <c:majorTickMark val="out"/>
        <c:minorTickMark val="out"/>
        <c:tickLblPos val="high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002008"/>
        <c:crossesAt val="1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Standard Hyhel</a:t>
            </a:r>
            <a:r>
              <a:rPr lang="en-US" baseline="0"/>
              <a:t> - 10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'Day 21 ELISA'!$P$5</c:f>
              <c:strCache>
                <c:ptCount val="1"/>
                <c:pt idx="0">
                  <c:v>STD1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'Day 21 ELISA'!$Q$4:$AB$4</c:f>
              <c:numCache>
                <c:formatCode>0.000</c:formatCode>
                <c:ptCount val="12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3.90625E-3</c:v>
                </c:pt>
                <c:pt idx="9">
                  <c:v>1.953125E-3</c:v>
                </c:pt>
                <c:pt idx="10">
                  <c:v>9.765625E-4</c:v>
                </c:pt>
                <c:pt idx="11">
                  <c:v>4.8828125E-4</c:v>
                </c:pt>
              </c:numCache>
            </c:numRef>
          </c:xVal>
          <c:yVal>
            <c:numRef>
              <c:f>'Day 21 ELISA'!$Q$5:$AB$5</c:f>
              <c:numCache>
                <c:formatCode>0.000</c:formatCode>
                <c:ptCount val="12"/>
                <c:pt idx="0">
                  <c:v>0.3765</c:v>
                </c:pt>
                <c:pt idx="1">
                  <c:v>0.38914166650000004</c:v>
                </c:pt>
                <c:pt idx="2">
                  <c:v>0.36299999999999999</c:v>
                </c:pt>
                <c:pt idx="3">
                  <c:v>0.35</c:v>
                </c:pt>
                <c:pt idx="4">
                  <c:v>0.31254166650000004</c:v>
                </c:pt>
                <c:pt idx="5">
                  <c:v>0.22709166650000001</c:v>
                </c:pt>
                <c:pt idx="6">
                  <c:v>0.1555</c:v>
                </c:pt>
                <c:pt idx="7">
                  <c:v>9.0499999999999997E-2</c:v>
                </c:pt>
                <c:pt idx="8">
                  <c:v>4.3891666499999996E-2</c:v>
                </c:pt>
                <c:pt idx="9">
                  <c:v>1.7833333E-2</c:v>
                </c:pt>
                <c:pt idx="10">
                  <c:v>1.99416665E-2</c:v>
                </c:pt>
                <c:pt idx="11">
                  <c:v>5.4999999999999997E-3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61-4998-8C67-70C96CF132DE}"/>
            </c:ext>
          </c:extLst>
        </c:ser>
        <c:ser>
          <c:idx val="1"/>
          <c:order val="1"/>
          <c:tx>
            <c:strRef>
              <c:f>'Day 21 ELISA'!$P$7</c:f>
              <c:strCache>
                <c:ptCount val="1"/>
                <c:pt idx="0">
                  <c:v>STD2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'Day 21 ELISA'!$Q$4:$AB$4</c:f>
              <c:numCache>
                <c:formatCode>0.000</c:formatCode>
                <c:ptCount val="12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3.90625E-3</c:v>
                </c:pt>
                <c:pt idx="9">
                  <c:v>1.953125E-3</c:v>
                </c:pt>
                <c:pt idx="10">
                  <c:v>9.765625E-4</c:v>
                </c:pt>
                <c:pt idx="11">
                  <c:v>4.8828125E-4</c:v>
                </c:pt>
              </c:numCache>
            </c:numRef>
          </c:xVal>
          <c:yVal>
            <c:numRef>
              <c:f>'Day 21 ELISA'!$Q$7:$AB$7</c:f>
              <c:numCache>
                <c:formatCode>0.000</c:formatCode>
                <c:ptCount val="12"/>
                <c:pt idx="0">
                  <c:v>0.40112916650000002</c:v>
                </c:pt>
                <c:pt idx="1">
                  <c:v>0.40200000000000002</c:v>
                </c:pt>
                <c:pt idx="2">
                  <c:v>0.3735</c:v>
                </c:pt>
                <c:pt idx="3">
                  <c:v>0.3765</c:v>
                </c:pt>
                <c:pt idx="4">
                  <c:v>0.30349999999999999</c:v>
                </c:pt>
                <c:pt idx="5">
                  <c:v>0.219</c:v>
                </c:pt>
                <c:pt idx="6">
                  <c:v>0.11799999999999999</c:v>
                </c:pt>
                <c:pt idx="7">
                  <c:v>0.12797916650000002</c:v>
                </c:pt>
                <c:pt idx="8">
                  <c:v>3.4000000000000002E-2</c:v>
                </c:pt>
                <c:pt idx="9">
                  <c:v>1.4499999999999999E-2</c:v>
                </c:pt>
                <c:pt idx="10">
                  <c:v>5.0000000000000001E-3</c:v>
                </c:pt>
                <c:pt idx="11">
                  <c:v>1.9083329999999999E-3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E61-4998-8C67-70C96CF132DE}"/>
            </c:ext>
          </c:extLst>
        </c:ser>
        <c:ser>
          <c:idx val="2"/>
          <c:order val="2"/>
          <c:tx>
            <c:strRef>
              <c:f>'Day 21 ELISA'!$P$9</c:f>
              <c:strCache>
                <c:ptCount val="1"/>
                <c:pt idx="0">
                  <c:v>STD3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'Day 21 ELISA'!$Q$4:$AB$4</c:f>
              <c:numCache>
                <c:formatCode>0.000</c:formatCode>
                <c:ptCount val="12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3.90625E-3</c:v>
                </c:pt>
                <c:pt idx="9">
                  <c:v>1.953125E-3</c:v>
                </c:pt>
                <c:pt idx="10">
                  <c:v>9.765625E-4</c:v>
                </c:pt>
                <c:pt idx="11">
                  <c:v>4.8828125E-4</c:v>
                </c:pt>
              </c:numCache>
            </c:numRef>
          </c:xVal>
          <c:yVal>
            <c:numRef>
              <c:f>'Day 21 ELISA'!$Q$9:$AB$9</c:f>
              <c:numCache>
                <c:formatCode>0.000</c:formatCode>
                <c:ptCount val="12"/>
                <c:pt idx="0">
                  <c:v>0.35649999999999998</c:v>
                </c:pt>
                <c:pt idx="1">
                  <c:v>0.3715</c:v>
                </c:pt>
                <c:pt idx="2">
                  <c:v>0.34425</c:v>
                </c:pt>
                <c:pt idx="3">
                  <c:v>0.3135</c:v>
                </c:pt>
                <c:pt idx="4">
                  <c:v>0.26500000000000001</c:v>
                </c:pt>
                <c:pt idx="5">
                  <c:v>0.20250000000000001</c:v>
                </c:pt>
                <c:pt idx="6">
                  <c:v>0.11699999999999999</c:v>
                </c:pt>
                <c:pt idx="7">
                  <c:v>5.7999999999999996E-2</c:v>
                </c:pt>
                <c:pt idx="8">
                  <c:v>2.8500000000000001E-2</c:v>
                </c:pt>
                <c:pt idx="9">
                  <c:v>1.2E-2</c:v>
                </c:pt>
                <c:pt idx="10">
                  <c:v>3.0000000000000001E-3</c:v>
                </c:pt>
                <c:pt idx="11">
                  <c:v>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E61-4998-8C67-70C96CF132DE}"/>
            </c:ext>
          </c:extLst>
        </c:ser>
        <c:ser>
          <c:idx val="3"/>
          <c:order val="3"/>
          <c:tx>
            <c:strRef>
              <c:f>'Day 21 ELISA'!$P$11</c:f>
              <c:strCache>
                <c:ptCount val="1"/>
                <c:pt idx="0">
                  <c:v>STD4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'Day 21 ELISA'!$Q$4:$AB$4</c:f>
              <c:numCache>
                <c:formatCode>0.000</c:formatCode>
                <c:ptCount val="12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3.90625E-3</c:v>
                </c:pt>
                <c:pt idx="9">
                  <c:v>1.953125E-3</c:v>
                </c:pt>
                <c:pt idx="10">
                  <c:v>9.765625E-4</c:v>
                </c:pt>
                <c:pt idx="11">
                  <c:v>4.8828125E-4</c:v>
                </c:pt>
              </c:numCache>
            </c:numRef>
          </c:xVal>
          <c:yVal>
            <c:numRef>
              <c:f>'Day 21 ELISA'!$Q$11:$AB$11</c:f>
              <c:numCache>
                <c:formatCode>0.000</c:formatCode>
                <c:ptCount val="12"/>
                <c:pt idx="0">
                  <c:v>0.39619583349999998</c:v>
                </c:pt>
                <c:pt idx="1">
                  <c:v>0.37</c:v>
                </c:pt>
                <c:pt idx="2">
                  <c:v>0.378</c:v>
                </c:pt>
                <c:pt idx="3">
                  <c:v>0.33300000000000002</c:v>
                </c:pt>
                <c:pt idx="4">
                  <c:v>0.2871458335</c:v>
                </c:pt>
                <c:pt idx="5">
                  <c:v>0.21199999999999999</c:v>
                </c:pt>
                <c:pt idx="6">
                  <c:v>0.12494583349999999</c:v>
                </c:pt>
                <c:pt idx="7">
                  <c:v>7.009583350000001E-2</c:v>
                </c:pt>
                <c:pt idx="8">
                  <c:v>3.0895833500000001E-2</c:v>
                </c:pt>
                <c:pt idx="9">
                  <c:v>1.4500000000000001E-2</c:v>
                </c:pt>
                <c:pt idx="10">
                  <c:v>5.4958335000000001E-3</c:v>
                </c:pt>
                <c:pt idx="11">
                  <c:v>3.0000000000000001E-3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E61-4998-8C67-70C96CF132DE}"/>
            </c:ext>
          </c:extLst>
        </c:ser>
        <c:ser>
          <c:idx val="4"/>
          <c:order val="4"/>
          <c:tx>
            <c:strRef>
              <c:f>'Day 21 ELISA'!$P$13</c:f>
              <c:strCache>
                <c:ptCount val="1"/>
                <c:pt idx="0">
                  <c:v>STD5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'Day 21 ELISA'!$Q$4:$AB$4</c:f>
              <c:numCache>
                <c:formatCode>0.000</c:formatCode>
                <c:ptCount val="12"/>
                <c:pt idx="0">
                  <c:v>1</c:v>
                </c:pt>
                <c:pt idx="1">
                  <c:v>0.5</c:v>
                </c:pt>
                <c:pt idx="2">
                  <c:v>0.25</c:v>
                </c:pt>
                <c:pt idx="3">
                  <c:v>0.125</c:v>
                </c:pt>
                <c:pt idx="4">
                  <c:v>6.25E-2</c:v>
                </c:pt>
                <c:pt idx="5">
                  <c:v>3.125E-2</c:v>
                </c:pt>
                <c:pt idx="6">
                  <c:v>1.5625E-2</c:v>
                </c:pt>
                <c:pt idx="7">
                  <c:v>7.8125E-3</c:v>
                </c:pt>
                <c:pt idx="8">
                  <c:v>3.90625E-3</c:v>
                </c:pt>
                <c:pt idx="9">
                  <c:v>1.953125E-3</c:v>
                </c:pt>
                <c:pt idx="10">
                  <c:v>9.765625E-4</c:v>
                </c:pt>
                <c:pt idx="11">
                  <c:v>4.8828125E-4</c:v>
                </c:pt>
              </c:numCache>
            </c:numRef>
          </c:xVal>
          <c:yVal>
            <c:numRef>
              <c:f>'Day 21 ELISA'!$Q$13:$AB$13</c:f>
              <c:numCache>
                <c:formatCode>0.000</c:formatCode>
                <c:ptCount val="12"/>
                <c:pt idx="0">
                  <c:v>0.38400000000000001</c:v>
                </c:pt>
                <c:pt idx="1">
                  <c:v>0.35599999999999998</c:v>
                </c:pt>
                <c:pt idx="2">
                  <c:v>0.34</c:v>
                </c:pt>
                <c:pt idx="3">
                  <c:v>0.31666250000000001</c:v>
                </c:pt>
                <c:pt idx="4">
                  <c:v>0.26711249999999997</c:v>
                </c:pt>
                <c:pt idx="5">
                  <c:v>0.192</c:v>
                </c:pt>
                <c:pt idx="6">
                  <c:v>0.1157125</c:v>
                </c:pt>
                <c:pt idx="7">
                  <c:v>5.9024999999999994E-2</c:v>
                </c:pt>
                <c:pt idx="8">
                  <c:v>2.5999999999999999E-2</c:v>
                </c:pt>
                <c:pt idx="9">
                  <c:v>1.0499999999999999E-2</c:v>
                </c:pt>
                <c:pt idx="10">
                  <c:v>8.1624999999999996E-3</c:v>
                </c:pt>
                <c:pt idx="11">
                  <c:v>1.5E-3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E61-4998-8C67-70C96CF132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0002008"/>
        <c:axId val="650002336"/>
      </c:scatterChart>
      <c:valAx>
        <c:axId val="650002008"/>
        <c:scaling>
          <c:logBase val="2"/>
          <c:orientation val="maxMin"/>
        </c:scaling>
        <c:delete val="0"/>
        <c:axPos val="b"/>
        <c:numFmt formatCode="0.000" sourceLinked="1"/>
        <c:majorTickMark val="in"/>
        <c:minorTickMark val="in"/>
        <c:tickLblPos val="low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002336"/>
        <c:crosses val="autoZero"/>
        <c:crossBetween val="midCat"/>
      </c:valAx>
      <c:valAx>
        <c:axId val="650002336"/>
        <c:scaling>
          <c:orientation val="minMax"/>
        </c:scaling>
        <c:delete val="0"/>
        <c:axPos val="r"/>
        <c:numFmt formatCode="0.000" sourceLinked="1"/>
        <c:majorTickMark val="out"/>
        <c:minorTickMark val="out"/>
        <c:tickLblPos val="high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002008"/>
        <c:crossesAt val="1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598713</xdr:colOff>
      <xdr:row>14</xdr:row>
      <xdr:rowOff>87086</xdr:rowOff>
    </xdr:from>
    <xdr:to>
      <xdr:col>28</xdr:col>
      <xdr:colOff>0</xdr:colOff>
      <xdr:row>27</xdr:row>
      <xdr:rowOff>185057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24E3708-0238-43CF-A3DD-F18B56D7B1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97972</xdr:colOff>
      <xdr:row>57</xdr:row>
      <xdr:rowOff>10884</xdr:rowOff>
    </xdr:from>
    <xdr:to>
      <xdr:col>6</xdr:col>
      <xdr:colOff>40372</xdr:colOff>
      <xdr:row>71</xdr:row>
      <xdr:rowOff>120084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536474F-A35D-448A-BA45-D225EBDDDE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97972</xdr:colOff>
      <xdr:row>56</xdr:row>
      <xdr:rowOff>163286</xdr:rowOff>
    </xdr:from>
    <xdr:to>
      <xdr:col>12</xdr:col>
      <xdr:colOff>40372</xdr:colOff>
      <xdr:row>71</xdr:row>
      <xdr:rowOff>87428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7DD9B72-A927-4B1B-815E-AEAAEE9C23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108858</xdr:colOff>
      <xdr:row>56</xdr:row>
      <xdr:rowOff>163285</xdr:rowOff>
    </xdr:from>
    <xdr:to>
      <xdr:col>18</xdr:col>
      <xdr:colOff>51258</xdr:colOff>
      <xdr:row>71</xdr:row>
      <xdr:rowOff>87427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3514364-6227-4F53-BE1B-5C476EB4FA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87087</xdr:colOff>
      <xdr:row>72</xdr:row>
      <xdr:rowOff>10886</xdr:rowOff>
    </xdr:from>
    <xdr:to>
      <xdr:col>6</xdr:col>
      <xdr:colOff>29487</xdr:colOff>
      <xdr:row>86</xdr:row>
      <xdr:rowOff>120086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786144C-C64E-48C3-9CAF-083580C0FA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108857</xdr:colOff>
      <xdr:row>72</xdr:row>
      <xdr:rowOff>10886</xdr:rowOff>
    </xdr:from>
    <xdr:to>
      <xdr:col>12</xdr:col>
      <xdr:colOff>51257</xdr:colOff>
      <xdr:row>86</xdr:row>
      <xdr:rowOff>120086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818B3F8-6133-4571-AAE5-B14943AAEB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598713</xdr:colOff>
      <xdr:row>14</xdr:row>
      <xdr:rowOff>87086</xdr:rowOff>
    </xdr:from>
    <xdr:to>
      <xdr:col>28</xdr:col>
      <xdr:colOff>0</xdr:colOff>
      <xdr:row>27</xdr:row>
      <xdr:rowOff>185057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B3BCD11-6B44-465A-AA0F-1FE275F3C4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598713</xdr:colOff>
      <xdr:row>14</xdr:row>
      <xdr:rowOff>87086</xdr:rowOff>
    </xdr:from>
    <xdr:to>
      <xdr:col>28</xdr:col>
      <xdr:colOff>0</xdr:colOff>
      <xdr:row>27</xdr:row>
      <xdr:rowOff>185057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7273D1-507D-470D-9671-78315EECD8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598713</xdr:colOff>
      <xdr:row>14</xdr:row>
      <xdr:rowOff>87086</xdr:rowOff>
    </xdr:from>
    <xdr:to>
      <xdr:col>28</xdr:col>
      <xdr:colOff>0</xdr:colOff>
      <xdr:row>27</xdr:row>
      <xdr:rowOff>185057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96B8D6-D5D9-419C-9EFF-247DE857D4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598713</xdr:colOff>
      <xdr:row>14</xdr:row>
      <xdr:rowOff>87086</xdr:rowOff>
    </xdr:from>
    <xdr:to>
      <xdr:col>28</xdr:col>
      <xdr:colOff>0</xdr:colOff>
      <xdr:row>27</xdr:row>
      <xdr:rowOff>185057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5D189D7-05CF-4F8A-8C64-7BC6754176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598713</xdr:colOff>
      <xdr:row>14</xdr:row>
      <xdr:rowOff>87086</xdr:rowOff>
    </xdr:from>
    <xdr:to>
      <xdr:col>28</xdr:col>
      <xdr:colOff>0</xdr:colOff>
      <xdr:row>27</xdr:row>
      <xdr:rowOff>185057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0B4A80E-3CFC-412F-9A6C-42292861CD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598713</xdr:colOff>
      <xdr:row>14</xdr:row>
      <xdr:rowOff>87086</xdr:rowOff>
    </xdr:from>
    <xdr:to>
      <xdr:col>28</xdr:col>
      <xdr:colOff>0</xdr:colOff>
      <xdr:row>27</xdr:row>
      <xdr:rowOff>185057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B224325-9C40-4A1D-9F02-13C1016153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276225</xdr:colOff>
      <xdr:row>79</xdr:row>
      <xdr:rowOff>14287</xdr:rowOff>
    </xdr:from>
    <xdr:to>
      <xdr:col>23</xdr:col>
      <xdr:colOff>581025</xdr:colOff>
      <xdr:row>93</xdr:row>
      <xdr:rowOff>14287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F964312-1BEF-4B8F-807C-2F0B7BC2AF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369794</xdr:colOff>
      <xdr:row>64</xdr:row>
      <xdr:rowOff>101973</xdr:rowOff>
    </xdr:from>
    <xdr:to>
      <xdr:col>24</xdr:col>
      <xdr:colOff>100852</xdr:colOff>
      <xdr:row>78</xdr:row>
      <xdr:rowOff>99732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460D4F0-9700-4CE3-85AB-C59A86AEE7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324969</xdr:colOff>
      <xdr:row>95</xdr:row>
      <xdr:rowOff>34737</xdr:rowOff>
    </xdr:from>
    <xdr:to>
      <xdr:col>21</xdr:col>
      <xdr:colOff>112057</xdr:colOff>
      <xdr:row>113</xdr:row>
      <xdr:rowOff>33618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AA6D5BD-21CC-4E00-8023-FB887FB0C7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44823</xdr:colOff>
      <xdr:row>116</xdr:row>
      <xdr:rowOff>34738</xdr:rowOff>
    </xdr:from>
    <xdr:to>
      <xdr:col>24</xdr:col>
      <xdr:colOff>380999</xdr:colOff>
      <xdr:row>130</xdr:row>
      <xdr:rowOff>21291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8A1A6F7-1263-4C51-AA4E-51A31965D9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304800</xdr:colOff>
      <xdr:row>1</xdr:row>
      <xdr:rowOff>161925</xdr:rowOff>
    </xdr:from>
    <xdr:to>
      <xdr:col>29</xdr:col>
      <xdr:colOff>85725</xdr:colOff>
      <xdr:row>49</xdr:row>
      <xdr:rowOff>57150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BA99F4D-33C1-4BD6-8224-1D65A6CEDB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87200" y="352425"/>
          <a:ext cx="5876925" cy="9067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5"/>
  <sheetViews>
    <sheetView workbookViewId="0">
      <selection sqref="A1:D5"/>
    </sheetView>
  </sheetViews>
  <sheetFormatPr defaultRowHeight="15" x14ac:dyDescent="0.25"/>
  <sheetData>
    <row r="1" spans="1:1" ht="15.75" x14ac:dyDescent="0.25">
      <c r="A1" s="1" t="s">
        <v>0</v>
      </c>
    </row>
    <row r="2" spans="1:1" ht="15.75" x14ac:dyDescent="0.25">
      <c r="A2" s="2" t="s">
        <v>1</v>
      </c>
    </row>
    <row r="3" spans="1:1" ht="15.75" x14ac:dyDescent="0.25">
      <c r="A3" s="3" t="s">
        <v>2</v>
      </c>
    </row>
    <row r="4" spans="1:1" ht="15.75" x14ac:dyDescent="0.25">
      <c r="A4" s="4" t="s">
        <v>3</v>
      </c>
    </row>
    <row r="5" spans="1:1" ht="15.75" x14ac:dyDescent="0.25">
      <c r="A5" s="5" t="s">
        <v>4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Q64"/>
  <sheetViews>
    <sheetView topLeftCell="H11" zoomScale="70" zoomScaleNormal="70" workbookViewId="0">
      <selection activeCell="AI33" sqref="AI33:AI42"/>
    </sheetView>
  </sheetViews>
  <sheetFormatPr defaultColWidth="8.85546875" defaultRowHeight="15" x14ac:dyDescent="0.25"/>
  <sheetData>
    <row r="1" spans="1:43" x14ac:dyDescent="0.25">
      <c r="A1" t="s">
        <v>29</v>
      </c>
    </row>
    <row r="2" spans="1:43" ht="15.75" thickBot="1" x14ac:dyDescent="0.3"/>
    <row r="3" spans="1:43" ht="15.75" thickBot="1" x14ac:dyDescent="0.3">
      <c r="A3" s="18" t="s">
        <v>13</v>
      </c>
      <c r="B3" s="19" t="s">
        <v>14</v>
      </c>
      <c r="C3" s="20" t="s">
        <v>15</v>
      </c>
      <c r="D3" s="21"/>
      <c r="E3" s="21"/>
      <c r="F3" s="21"/>
      <c r="G3" s="21"/>
      <c r="H3" s="21"/>
      <c r="I3" s="21"/>
      <c r="J3" s="21"/>
      <c r="K3" s="21"/>
      <c r="L3" s="21"/>
      <c r="M3" s="21"/>
      <c r="N3" s="22"/>
      <c r="Q3" s="23" t="s">
        <v>16</v>
      </c>
      <c r="R3" s="24"/>
      <c r="S3" s="24"/>
      <c r="T3" s="24"/>
      <c r="U3" s="24"/>
      <c r="V3" s="24"/>
      <c r="W3" s="24"/>
      <c r="X3" s="24"/>
      <c r="Y3" s="24"/>
      <c r="Z3" s="24"/>
      <c r="AA3" s="24"/>
      <c r="AB3" s="25"/>
      <c r="AD3" s="91" t="s">
        <v>13</v>
      </c>
      <c r="AE3" s="92" t="s">
        <v>14</v>
      </c>
      <c r="AF3" s="28">
        <v>50</v>
      </c>
      <c r="AG3" s="29">
        <v>100</v>
      </c>
      <c r="AH3" s="29">
        <v>200</v>
      </c>
      <c r="AI3" s="29">
        <v>400</v>
      </c>
      <c r="AJ3" s="29">
        <v>800</v>
      </c>
      <c r="AK3" s="29">
        <v>1600</v>
      </c>
      <c r="AL3" s="29">
        <v>3200</v>
      </c>
      <c r="AM3" s="29">
        <v>6400</v>
      </c>
      <c r="AN3" s="29">
        <v>12800</v>
      </c>
      <c r="AO3" s="29">
        <v>25600</v>
      </c>
      <c r="AP3" s="29">
        <v>51200</v>
      </c>
      <c r="AQ3" s="30">
        <v>102400</v>
      </c>
    </row>
    <row r="4" spans="1:43" ht="12.6" customHeight="1" thickBot="1" x14ac:dyDescent="0.3">
      <c r="A4" s="26">
        <v>14009</v>
      </c>
      <c r="B4" s="27">
        <v>2.0830324909747295</v>
      </c>
      <c r="C4" s="28">
        <v>50</v>
      </c>
      <c r="D4" s="29">
        <v>100</v>
      </c>
      <c r="E4" s="29">
        <v>200</v>
      </c>
      <c r="F4" s="29">
        <v>400</v>
      </c>
      <c r="G4" s="29">
        <v>800</v>
      </c>
      <c r="H4" s="29">
        <v>1600</v>
      </c>
      <c r="I4" s="29">
        <v>3200</v>
      </c>
      <c r="J4" s="29">
        <v>6400</v>
      </c>
      <c r="K4" s="29">
        <v>12800</v>
      </c>
      <c r="L4" s="29">
        <v>25600</v>
      </c>
      <c r="M4" s="29">
        <v>51200</v>
      </c>
      <c r="N4" s="30">
        <v>102400</v>
      </c>
      <c r="P4" s="31"/>
      <c r="Q4" s="32">
        <v>1</v>
      </c>
      <c r="R4" s="33">
        <f>Q4/2</f>
        <v>0.5</v>
      </c>
      <c r="S4" s="33">
        <f t="shared" ref="S4:AB4" si="0">R4/2</f>
        <v>0.25</v>
      </c>
      <c r="T4" s="33">
        <f t="shared" si="0"/>
        <v>0.125</v>
      </c>
      <c r="U4" s="33">
        <f t="shared" si="0"/>
        <v>6.25E-2</v>
      </c>
      <c r="V4" s="33">
        <f t="shared" si="0"/>
        <v>3.125E-2</v>
      </c>
      <c r="W4" s="33">
        <f t="shared" si="0"/>
        <v>1.5625E-2</v>
      </c>
      <c r="X4" s="33">
        <f t="shared" si="0"/>
        <v>7.8125E-3</v>
      </c>
      <c r="Y4" s="33">
        <f t="shared" si="0"/>
        <v>3.90625E-3</v>
      </c>
      <c r="Z4" s="33">
        <f t="shared" si="0"/>
        <v>1.953125E-3</v>
      </c>
      <c r="AA4" s="33">
        <f t="shared" si="0"/>
        <v>9.765625E-4</v>
      </c>
      <c r="AB4" s="34">
        <f t="shared" si="0"/>
        <v>4.8828125E-4</v>
      </c>
      <c r="AD4" s="96">
        <v>14009</v>
      </c>
      <c r="AE4" s="97">
        <v>1</v>
      </c>
      <c r="AF4" s="98">
        <f>((C32/AVERAGE($Q$5:$R$5))*100)*$B$4</f>
        <v>0</v>
      </c>
      <c r="AG4" s="99">
        <f t="shared" ref="AG4:AQ4" si="1">((D32/AVERAGE($Q$5:$R$5))*100)*$B$4</f>
        <v>0</v>
      </c>
      <c r="AH4" s="99">
        <f t="shared" si="1"/>
        <v>0</v>
      </c>
      <c r="AI4" s="99">
        <f t="shared" si="1"/>
        <v>0</v>
      </c>
      <c r="AJ4" s="99">
        <f t="shared" si="1"/>
        <v>0</v>
      </c>
      <c r="AK4" s="99">
        <f t="shared" si="1"/>
        <v>0</v>
      </c>
      <c r="AL4" s="99">
        <f t="shared" si="1"/>
        <v>0</v>
      </c>
      <c r="AM4" s="99">
        <f t="shared" si="1"/>
        <v>0</v>
      </c>
      <c r="AN4" s="99">
        <f t="shared" si="1"/>
        <v>0</v>
      </c>
      <c r="AO4" s="99">
        <f t="shared" si="1"/>
        <v>0</v>
      </c>
      <c r="AP4" s="99">
        <f t="shared" si="1"/>
        <v>0</v>
      </c>
      <c r="AQ4" s="100">
        <f t="shared" si="1"/>
        <v>0</v>
      </c>
    </row>
    <row r="5" spans="1:43" x14ac:dyDescent="0.25">
      <c r="A5" s="35">
        <v>14010</v>
      </c>
      <c r="B5" s="36">
        <v>1.7228915662650603</v>
      </c>
      <c r="C5" s="37">
        <v>50</v>
      </c>
      <c r="D5" s="38">
        <v>100</v>
      </c>
      <c r="E5" s="38">
        <v>200</v>
      </c>
      <c r="F5" s="38">
        <v>400</v>
      </c>
      <c r="G5" s="38">
        <v>800</v>
      </c>
      <c r="H5" s="38">
        <v>1600</v>
      </c>
      <c r="I5" s="38">
        <v>3200</v>
      </c>
      <c r="J5" s="38">
        <v>6400</v>
      </c>
      <c r="K5" s="38">
        <v>12800</v>
      </c>
      <c r="L5" s="38">
        <v>25600</v>
      </c>
      <c r="M5" s="38">
        <v>51200</v>
      </c>
      <c r="N5" s="39">
        <v>102400</v>
      </c>
      <c r="P5" s="31" t="s">
        <v>17</v>
      </c>
      <c r="Q5" s="40">
        <f t="shared" ref="Q5:AB5" si="2">AVERAGE(Q32:Q33)</f>
        <v>0.38641666699999999</v>
      </c>
      <c r="R5" s="41">
        <f t="shared" si="2"/>
        <v>0.38103333350000002</v>
      </c>
      <c r="S5" s="41">
        <f t="shared" si="2"/>
        <v>0.38696666699999999</v>
      </c>
      <c r="T5" s="41">
        <f t="shared" si="2"/>
        <v>0.35953333350000005</v>
      </c>
      <c r="U5" s="41">
        <f t="shared" si="2"/>
        <v>0.30313333350000005</v>
      </c>
      <c r="V5" s="41">
        <f t="shared" si="2"/>
        <v>0.21313333350000002</v>
      </c>
      <c r="W5" s="41">
        <f t="shared" si="2"/>
        <v>0.13108333350000001</v>
      </c>
      <c r="X5" s="41">
        <f t="shared" si="2"/>
        <v>6.9000000000000006E-2</v>
      </c>
      <c r="Y5" s="41">
        <f t="shared" si="2"/>
        <v>2.80333335E-2</v>
      </c>
      <c r="Z5" s="41">
        <f t="shared" si="2"/>
        <v>7.8833334999999991E-3</v>
      </c>
      <c r="AA5" s="41">
        <f t="shared" si="2"/>
        <v>2.9999999999999996E-3</v>
      </c>
      <c r="AB5" s="42">
        <f t="shared" si="2"/>
        <v>1E-3</v>
      </c>
      <c r="AD5" s="101">
        <v>14010</v>
      </c>
      <c r="AE5" s="102">
        <v>1</v>
      </c>
      <c r="AF5" s="103">
        <f>((C33/AVERAGE($Q$5:$R$5))*100)*$B$5</f>
        <v>0</v>
      </c>
      <c r="AG5" s="104">
        <f t="shared" ref="AG5:AQ5" si="3">((D33/AVERAGE($Q$5:$R$5))*100)*$B$5</f>
        <v>0</v>
      </c>
      <c r="AH5" s="104">
        <f t="shared" si="3"/>
        <v>0</v>
      </c>
      <c r="AI5" s="104">
        <f t="shared" si="3"/>
        <v>0</v>
      </c>
      <c r="AJ5" s="104">
        <f t="shared" si="3"/>
        <v>0</v>
      </c>
      <c r="AK5" s="104">
        <f t="shared" si="3"/>
        <v>0</v>
      </c>
      <c r="AL5" s="104">
        <f t="shared" si="3"/>
        <v>0</v>
      </c>
      <c r="AM5" s="104">
        <f t="shared" si="3"/>
        <v>0</v>
      </c>
      <c r="AN5" s="104">
        <f t="shared" si="3"/>
        <v>0</v>
      </c>
      <c r="AO5" s="104">
        <f t="shared" si="3"/>
        <v>0</v>
      </c>
      <c r="AP5" s="104">
        <f t="shared" si="3"/>
        <v>0</v>
      </c>
      <c r="AQ5" s="105">
        <f t="shared" si="3"/>
        <v>0</v>
      </c>
    </row>
    <row r="6" spans="1:43" ht="15.75" thickBot="1" x14ac:dyDescent="0.3">
      <c r="A6" s="35">
        <v>14011</v>
      </c>
      <c r="B6" s="36">
        <v>2.3043478260869565</v>
      </c>
      <c r="C6" s="37">
        <v>50</v>
      </c>
      <c r="D6" s="38">
        <v>100</v>
      </c>
      <c r="E6" s="38">
        <v>200</v>
      </c>
      <c r="F6" s="38">
        <v>400</v>
      </c>
      <c r="G6" s="38">
        <v>800</v>
      </c>
      <c r="H6" s="38">
        <v>1600</v>
      </c>
      <c r="I6" s="38">
        <v>3200</v>
      </c>
      <c r="J6" s="38">
        <v>6400</v>
      </c>
      <c r="K6" s="38">
        <v>12800</v>
      </c>
      <c r="L6" s="38">
        <v>25600</v>
      </c>
      <c r="M6" s="38">
        <v>51200</v>
      </c>
      <c r="N6" s="39">
        <v>102400</v>
      </c>
      <c r="P6" s="43" t="s">
        <v>18</v>
      </c>
      <c r="Q6" s="44">
        <f t="shared" ref="Q6:AB6" si="4">STDEV(Q32:Q33)</f>
        <v>1.534421715174808E-2</v>
      </c>
      <c r="R6" s="45">
        <f t="shared" si="4"/>
        <v>1.6923422060695779E-2</v>
      </c>
      <c r="S6" s="45">
        <f t="shared" si="4"/>
        <v>3.3092597359530393E-2</v>
      </c>
      <c r="T6" s="45">
        <f t="shared" si="4"/>
        <v>4.4500586526971114E-2</v>
      </c>
      <c r="U6" s="45">
        <f t="shared" si="4"/>
        <v>3.9786541790465327E-2</v>
      </c>
      <c r="V6" s="45">
        <f t="shared" si="4"/>
        <v>2.8095709203443234E-2</v>
      </c>
      <c r="W6" s="45">
        <f t="shared" si="4"/>
        <v>1.9916841239123108E-2</v>
      </c>
      <c r="X6" s="45">
        <f t="shared" si="4"/>
        <v>1.2727922061357814E-2</v>
      </c>
      <c r="Y6" s="45">
        <f t="shared" si="4"/>
        <v>5.6097135617110038E-3</v>
      </c>
      <c r="Z6" s="45">
        <f t="shared" si="4"/>
        <v>1.579204908947695E-3</v>
      </c>
      <c r="AA6" s="45">
        <f t="shared" si="4"/>
        <v>1.4142135623730944E-3</v>
      </c>
      <c r="AB6" s="46" t="e">
        <f t="shared" si="4"/>
        <v>#DIV/0!</v>
      </c>
      <c r="AD6" s="101">
        <v>14011</v>
      </c>
      <c r="AE6" s="102">
        <v>1</v>
      </c>
      <c r="AF6" s="103">
        <f>((C34/AVERAGE($Q$5:$R$5))*100)*$B$6</f>
        <v>0.15013015991827838</v>
      </c>
      <c r="AG6" s="104">
        <f t="shared" ref="AG6:AQ6" si="5">((D34/AVERAGE($Q$5:$R$5))*100)*$B$6</f>
        <v>0</v>
      </c>
      <c r="AH6" s="104">
        <f t="shared" si="5"/>
        <v>0.39033841578752376</v>
      </c>
      <c r="AI6" s="104">
        <f t="shared" si="5"/>
        <v>0</v>
      </c>
      <c r="AJ6" s="104">
        <f t="shared" si="5"/>
        <v>0</v>
      </c>
      <c r="AK6" s="104">
        <f t="shared" si="5"/>
        <v>0.65056382613899322</v>
      </c>
      <c r="AL6" s="104">
        <f t="shared" si="5"/>
        <v>0.64055554915820112</v>
      </c>
      <c r="AM6" s="104">
        <f t="shared" si="5"/>
        <v>0.23019937836781368</v>
      </c>
      <c r="AN6" s="104">
        <f t="shared" si="5"/>
        <v>0.60052063967311353</v>
      </c>
      <c r="AO6" s="104">
        <f t="shared" si="5"/>
        <v>0.21018222388558977</v>
      </c>
      <c r="AP6" s="104">
        <f t="shared" si="5"/>
        <v>0.33028635182021238</v>
      </c>
      <c r="AQ6" s="105">
        <f t="shared" si="5"/>
        <v>3.0026031983655624E-2</v>
      </c>
    </row>
    <row r="7" spans="1:43" x14ac:dyDescent="0.25">
      <c r="A7" s="35">
        <v>14012</v>
      </c>
      <c r="B7" s="36">
        <v>1.8849557522123894</v>
      </c>
      <c r="C7" s="37">
        <v>50</v>
      </c>
      <c r="D7" s="38">
        <v>100</v>
      </c>
      <c r="E7" s="38">
        <v>200</v>
      </c>
      <c r="F7" s="38">
        <v>400</v>
      </c>
      <c r="G7" s="38">
        <v>800</v>
      </c>
      <c r="H7" s="38">
        <v>1600</v>
      </c>
      <c r="I7" s="38">
        <v>3200</v>
      </c>
      <c r="J7" s="38">
        <v>6400</v>
      </c>
      <c r="K7" s="38">
        <v>12800</v>
      </c>
      <c r="L7" s="38">
        <v>25600</v>
      </c>
      <c r="M7" s="38">
        <v>51200</v>
      </c>
      <c r="N7" s="39">
        <v>102400</v>
      </c>
      <c r="P7" s="47" t="s">
        <v>19</v>
      </c>
      <c r="Q7" s="48">
        <f t="shared" ref="Q7:AB7" si="6">AVERAGE(Q38:Q39)</f>
        <v>0.38150000000000001</v>
      </c>
      <c r="R7" s="49">
        <f t="shared" si="6"/>
        <v>0.35050000000000003</v>
      </c>
      <c r="S7" s="49">
        <f t="shared" si="6"/>
        <v>0.34618333299999998</v>
      </c>
      <c r="T7" s="49">
        <f t="shared" si="6"/>
        <v>0.317</v>
      </c>
      <c r="U7" s="49">
        <f t="shared" si="6"/>
        <v>0.26150000000000001</v>
      </c>
      <c r="V7" s="49">
        <f t="shared" si="6"/>
        <v>0.18618333300000001</v>
      </c>
      <c r="W7" s="49">
        <f t="shared" si="6"/>
        <v>0.11644166650000001</v>
      </c>
      <c r="X7" s="49">
        <f t="shared" si="6"/>
        <v>5.46916665E-2</v>
      </c>
      <c r="Y7" s="49">
        <f t="shared" si="6"/>
        <v>2.2933333E-2</v>
      </c>
      <c r="Z7" s="49">
        <f t="shared" si="6"/>
        <v>4.2833330000000003E-3</v>
      </c>
      <c r="AA7" s="49">
        <f t="shared" si="6"/>
        <v>3.4999949999999999E-4</v>
      </c>
      <c r="AB7" s="50">
        <f t="shared" si="6"/>
        <v>5.0000000000000001E-4</v>
      </c>
      <c r="AD7" s="101">
        <v>14012</v>
      </c>
      <c r="AE7" s="102">
        <v>1</v>
      </c>
      <c r="AF7" s="103">
        <f>((C35/AVERAGE($Q$5:$R$5))*100)*$B$7</f>
        <v>0</v>
      </c>
      <c r="AG7" s="104">
        <f t="shared" ref="AG7:AQ7" si="7">((D35/AVERAGE($Q$5:$R$5))*100)*$B$7</f>
        <v>0</v>
      </c>
      <c r="AH7" s="104">
        <f t="shared" si="7"/>
        <v>0</v>
      </c>
      <c r="AI7" s="104">
        <f t="shared" si="7"/>
        <v>0</v>
      </c>
      <c r="AJ7" s="104">
        <f t="shared" si="7"/>
        <v>0</v>
      </c>
      <c r="AK7" s="104">
        <f t="shared" si="7"/>
        <v>0</v>
      </c>
      <c r="AL7" s="104">
        <f t="shared" si="7"/>
        <v>0</v>
      </c>
      <c r="AM7" s="104">
        <f t="shared" si="7"/>
        <v>0</v>
      </c>
      <c r="AN7" s="104">
        <f t="shared" si="7"/>
        <v>0</v>
      </c>
      <c r="AO7" s="104">
        <f t="shared" si="7"/>
        <v>0</v>
      </c>
      <c r="AP7" s="104">
        <f t="shared" si="7"/>
        <v>0</v>
      </c>
      <c r="AQ7" s="105">
        <f t="shared" si="7"/>
        <v>0</v>
      </c>
    </row>
    <row r="8" spans="1:43" ht="15.75" thickBot="1" x14ac:dyDescent="0.3">
      <c r="A8" s="51">
        <v>14013</v>
      </c>
      <c r="B8" s="52">
        <v>1.6593406593406594</v>
      </c>
      <c r="C8" s="53">
        <v>50</v>
      </c>
      <c r="D8" s="54">
        <v>100</v>
      </c>
      <c r="E8" s="54">
        <v>200</v>
      </c>
      <c r="F8" s="54">
        <v>400</v>
      </c>
      <c r="G8" s="54">
        <v>800</v>
      </c>
      <c r="H8" s="54">
        <v>1600</v>
      </c>
      <c r="I8" s="54">
        <v>3200</v>
      </c>
      <c r="J8" s="54">
        <v>6400</v>
      </c>
      <c r="K8" s="54">
        <v>12800</v>
      </c>
      <c r="L8" s="54">
        <v>25600</v>
      </c>
      <c r="M8" s="54">
        <v>51200</v>
      </c>
      <c r="N8" s="55">
        <v>102400</v>
      </c>
      <c r="P8" s="47" t="s">
        <v>18</v>
      </c>
      <c r="Q8" s="56">
        <f t="shared" ref="Q8:AB8" si="8">STDEV(Q38:Q39)</f>
        <v>1.3435028842544414E-2</v>
      </c>
      <c r="R8" s="57">
        <f t="shared" si="8"/>
        <v>7.7781745930519909E-3</v>
      </c>
      <c r="S8" s="57">
        <f t="shared" si="8"/>
        <v>2.2910259710444129E-2</v>
      </c>
      <c r="T8" s="57">
        <f t="shared" si="8"/>
        <v>1.6970562748477157E-2</v>
      </c>
      <c r="U8" s="57">
        <f t="shared" si="8"/>
        <v>1.6263455967290608E-2</v>
      </c>
      <c r="V8" s="57">
        <f t="shared" si="8"/>
        <v>2.2485995641732207E-2</v>
      </c>
      <c r="W8" s="57">
        <f t="shared" si="8"/>
        <v>9.2748841822658176E-3</v>
      </c>
      <c r="X8" s="57">
        <f t="shared" si="8"/>
        <v>5.2208048320584151E-3</v>
      </c>
      <c r="Y8" s="57">
        <f t="shared" si="8"/>
        <v>2.7577164466275356E-3</v>
      </c>
      <c r="Z8" s="57">
        <f t="shared" si="8"/>
        <v>1.2727922061357855E-3</v>
      </c>
      <c r="AA8" s="57">
        <f t="shared" si="8"/>
        <v>2.2391738307800046E-4</v>
      </c>
      <c r="AB8" s="58">
        <f t="shared" si="8"/>
        <v>7.0710678118654751E-4</v>
      </c>
      <c r="AD8" s="106">
        <v>14013</v>
      </c>
      <c r="AE8" s="107">
        <v>1</v>
      </c>
      <c r="AF8" s="103">
        <f>((C36/AVERAGE($Q$5:$R$5))*100)*$B$8</f>
        <v>0</v>
      </c>
      <c r="AG8" s="104">
        <f t="shared" ref="AG8:AQ8" si="9">((D36/AVERAGE($Q$5:$R$5))*100)*$B$8</f>
        <v>0</v>
      </c>
      <c r="AH8" s="104">
        <f t="shared" si="9"/>
        <v>0</v>
      </c>
      <c r="AI8" s="104">
        <f t="shared" si="9"/>
        <v>0</v>
      </c>
      <c r="AJ8" s="104">
        <f t="shared" si="9"/>
        <v>0.15135037602211349</v>
      </c>
      <c r="AK8" s="104">
        <f t="shared" si="9"/>
        <v>0</v>
      </c>
      <c r="AL8" s="104">
        <f t="shared" si="9"/>
        <v>6.486444686662006E-2</v>
      </c>
      <c r="AM8" s="104">
        <f t="shared" si="9"/>
        <v>0</v>
      </c>
      <c r="AN8" s="104">
        <f t="shared" si="9"/>
        <v>0.49729409264408708</v>
      </c>
      <c r="AO8" s="104">
        <f t="shared" si="9"/>
        <v>0</v>
      </c>
      <c r="AP8" s="104">
        <f t="shared" si="9"/>
        <v>0</v>
      </c>
      <c r="AQ8" s="105">
        <f t="shared" si="9"/>
        <v>0.43242964577746706</v>
      </c>
    </row>
    <row r="9" spans="1:43" x14ac:dyDescent="0.25">
      <c r="A9" s="59">
        <v>14014</v>
      </c>
      <c r="B9" s="60">
        <v>3.0979020979020984</v>
      </c>
      <c r="C9" s="28">
        <v>50</v>
      </c>
      <c r="D9" s="29">
        <v>100</v>
      </c>
      <c r="E9" s="29">
        <v>200</v>
      </c>
      <c r="F9" s="29">
        <v>400</v>
      </c>
      <c r="G9" s="29">
        <v>800</v>
      </c>
      <c r="H9" s="29">
        <v>1600</v>
      </c>
      <c r="I9" s="29">
        <v>3200</v>
      </c>
      <c r="J9" s="29">
        <v>6400</v>
      </c>
      <c r="K9" s="29">
        <v>12800</v>
      </c>
      <c r="L9" s="29">
        <v>25600</v>
      </c>
      <c r="M9" s="29">
        <v>51200</v>
      </c>
      <c r="N9" s="30">
        <v>102400</v>
      </c>
      <c r="P9" s="31" t="s">
        <v>20</v>
      </c>
      <c r="Q9" s="40">
        <f t="shared" ref="Q9:AB9" si="10">AVERAGE(Q43:Q44)</f>
        <v>0.33549166649999995</v>
      </c>
      <c r="R9" s="41">
        <f t="shared" si="10"/>
        <v>0.30649999999999999</v>
      </c>
      <c r="S9" s="41">
        <f t="shared" si="10"/>
        <v>0.29649999999999999</v>
      </c>
      <c r="T9" s="41">
        <f t="shared" si="10"/>
        <v>0.30449999999999999</v>
      </c>
      <c r="U9" s="41">
        <f t="shared" si="10"/>
        <v>0.23179166649999999</v>
      </c>
      <c r="V9" s="41">
        <f t="shared" si="10"/>
        <v>0.17749999999999999</v>
      </c>
      <c r="W9" s="41">
        <f t="shared" si="10"/>
        <v>0.1045</v>
      </c>
      <c r="X9" s="41">
        <f t="shared" si="10"/>
        <v>4.8083332999999999E-2</v>
      </c>
      <c r="Y9" s="41">
        <f t="shared" si="10"/>
        <v>1.9933333000000001E-2</v>
      </c>
      <c r="Z9" s="41">
        <f t="shared" si="10"/>
        <v>4.0000000000000001E-3</v>
      </c>
      <c r="AA9" s="41">
        <f t="shared" si="10"/>
        <v>5.0000000000000001E-4</v>
      </c>
      <c r="AB9" s="42">
        <f t="shared" si="10"/>
        <v>5.0000000000000001E-4</v>
      </c>
      <c r="AD9" s="108">
        <v>14014</v>
      </c>
      <c r="AE9" s="109">
        <v>1</v>
      </c>
      <c r="AF9" s="103">
        <f>((C37/AVERAGE($Q$7:$R$7))*100)*$B$9</f>
        <v>0.75472512896939126</v>
      </c>
      <c r="AG9" s="104">
        <f t="shared" ref="AG9:AQ9" si="11">((D37/AVERAGE($Q$7:$R$7))*100)*$B$9</f>
        <v>0</v>
      </c>
      <c r="AH9" s="104">
        <f t="shared" si="11"/>
        <v>0</v>
      </c>
      <c r="AI9" s="104">
        <f t="shared" si="11"/>
        <v>0</v>
      </c>
      <c r="AJ9" s="104">
        <f t="shared" si="11"/>
        <v>0</v>
      </c>
      <c r="AK9" s="104">
        <f t="shared" si="11"/>
        <v>0</v>
      </c>
      <c r="AL9" s="104">
        <f t="shared" si="11"/>
        <v>0</v>
      </c>
      <c r="AM9" s="104">
        <f t="shared" si="11"/>
        <v>0</v>
      </c>
      <c r="AN9" s="104">
        <f t="shared" si="11"/>
        <v>0</v>
      </c>
      <c r="AO9" s="104">
        <f t="shared" si="11"/>
        <v>0</v>
      </c>
      <c r="AP9" s="104">
        <f t="shared" si="11"/>
        <v>0</v>
      </c>
      <c r="AQ9" s="105">
        <f t="shared" si="11"/>
        <v>0</v>
      </c>
    </row>
    <row r="10" spans="1:43" ht="15.75" thickBot="1" x14ac:dyDescent="0.3">
      <c r="A10" s="35">
        <v>14015</v>
      </c>
      <c r="B10" s="61">
        <v>7.0000000000000009</v>
      </c>
      <c r="C10" s="37">
        <v>50</v>
      </c>
      <c r="D10" s="38">
        <v>100</v>
      </c>
      <c r="E10" s="38">
        <v>200</v>
      </c>
      <c r="F10" s="38">
        <v>400</v>
      </c>
      <c r="G10" s="38">
        <v>800</v>
      </c>
      <c r="H10" s="38">
        <v>1600</v>
      </c>
      <c r="I10" s="38">
        <v>3200</v>
      </c>
      <c r="J10" s="38">
        <v>6400</v>
      </c>
      <c r="K10" s="38">
        <v>12800</v>
      </c>
      <c r="L10" s="38">
        <v>25600</v>
      </c>
      <c r="M10" s="38">
        <v>51200</v>
      </c>
      <c r="N10" s="39">
        <v>102400</v>
      </c>
      <c r="P10" s="43" t="s">
        <v>18</v>
      </c>
      <c r="Q10" s="44">
        <f t="shared" ref="Q10:AB10" si="12">STDEV(Q43:Q44)</f>
        <v>7.789959941774045E-3</v>
      </c>
      <c r="R10" s="45">
        <f t="shared" si="12"/>
        <v>6.3639610306789329E-3</v>
      </c>
      <c r="S10" s="45">
        <f t="shared" si="12"/>
        <v>2.7577164466275339E-2</v>
      </c>
      <c r="T10" s="45">
        <f t="shared" si="12"/>
        <v>3.5355339059327407E-3</v>
      </c>
      <c r="U10" s="45">
        <f t="shared" si="12"/>
        <v>2.516121606151905E-2</v>
      </c>
      <c r="V10" s="45">
        <f t="shared" si="12"/>
        <v>9.1923881554251269E-3</v>
      </c>
      <c r="W10" s="45">
        <f t="shared" si="12"/>
        <v>1.0606601717798222E-2</v>
      </c>
      <c r="X10" s="45">
        <f t="shared" si="12"/>
        <v>3.5355339059327407E-3</v>
      </c>
      <c r="Y10" s="45">
        <f t="shared" si="12"/>
        <v>4.0305086527633186E-3</v>
      </c>
      <c r="Z10" s="45">
        <f t="shared" si="12"/>
        <v>0</v>
      </c>
      <c r="AA10" s="45">
        <f t="shared" si="12"/>
        <v>7.0710678118654751E-4</v>
      </c>
      <c r="AB10" s="46">
        <f t="shared" si="12"/>
        <v>7.0710678118654751E-4</v>
      </c>
      <c r="AD10" s="101">
        <v>14015</v>
      </c>
      <c r="AE10" s="110">
        <v>1</v>
      </c>
      <c r="AF10" s="103">
        <f>((C38/AVERAGE($Q$7:$R$7))*100)*$B$10</f>
        <v>11.443533060109292</v>
      </c>
      <c r="AG10" s="104">
        <f t="shared" ref="AG10:AQ10" si="13">((D38/AVERAGE($Q$7:$R$7))*100)*$B$10</f>
        <v>1.9125683060109293</v>
      </c>
      <c r="AH10" s="104">
        <f t="shared" si="13"/>
        <v>0</v>
      </c>
      <c r="AI10" s="104">
        <f t="shared" si="13"/>
        <v>0</v>
      </c>
      <c r="AJ10" s="104">
        <f t="shared" si="13"/>
        <v>0</v>
      </c>
      <c r="AK10" s="104">
        <f t="shared" si="13"/>
        <v>0</v>
      </c>
      <c r="AL10" s="104">
        <f t="shared" si="13"/>
        <v>0</v>
      </c>
      <c r="AM10" s="104">
        <f t="shared" si="13"/>
        <v>0</v>
      </c>
      <c r="AN10" s="104">
        <f t="shared" si="13"/>
        <v>0</v>
      </c>
      <c r="AO10" s="104">
        <f t="shared" si="13"/>
        <v>0</v>
      </c>
      <c r="AP10" s="104">
        <f t="shared" si="13"/>
        <v>0</v>
      </c>
      <c r="AQ10" s="105">
        <f t="shared" si="13"/>
        <v>0</v>
      </c>
    </row>
    <row r="11" spans="1:43" x14ac:dyDescent="0.25">
      <c r="A11" s="35">
        <v>14016</v>
      </c>
      <c r="B11" s="61">
        <v>1.5928853754940713</v>
      </c>
      <c r="C11" s="37">
        <v>50</v>
      </c>
      <c r="D11" s="38">
        <v>100</v>
      </c>
      <c r="E11" s="38">
        <v>200</v>
      </c>
      <c r="F11" s="38">
        <v>400</v>
      </c>
      <c r="G11" s="38">
        <v>800</v>
      </c>
      <c r="H11" s="38">
        <v>1600</v>
      </c>
      <c r="I11" s="38">
        <v>3200</v>
      </c>
      <c r="J11" s="38">
        <v>6400</v>
      </c>
      <c r="K11" s="38">
        <v>12800</v>
      </c>
      <c r="L11" s="38">
        <v>25600</v>
      </c>
      <c r="M11" s="38">
        <v>51200</v>
      </c>
      <c r="N11" s="39">
        <v>102400</v>
      </c>
      <c r="P11" s="47" t="s">
        <v>21</v>
      </c>
      <c r="Q11" s="48">
        <f t="shared" ref="Q11:AB11" si="14">AVERAGE(Q48:Q49)</f>
        <v>0.20017083350000001</v>
      </c>
      <c r="R11" s="49">
        <f t="shared" si="14"/>
        <v>0.20200000000000001</v>
      </c>
      <c r="S11" s="49">
        <f t="shared" si="14"/>
        <v>0.1915</v>
      </c>
      <c r="T11" s="49">
        <f t="shared" si="14"/>
        <v>0.18372083350000001</v>
      </c>
      <c r="U11" s="49">
        <f t="shared" si="14"/>
        <v>0.14949999999999999</v>
      </c>
      <c r="V11" s="49">
        <f t="shared" si="14"/>
        <v>0.10100000000000001</v>
      </c>
      <c r="W11" s="49">
        <f t="shared" si="14"/>
        <v>6.1520833499999997E-2</v>
      </c>
      <c r="X11" s="49">
        <f t="shared" si="14"/>
        <v>2.48208335E-2</v>
      </c>
      <c r="Y11" s="49">
        <f t="shared" si="14"/>
        <v>7.9916669999999992E-3</v>
      </c>
      <c r="Z11" s="49">
        <f t="shared" si="14"/>
        <v>1.7708335E-3</v>
      </c>
      <c r="AA11" s="49">
        <f t="shared" si="14"/>
        <v>8.4166700000000004E-4</v>
      </c>
      <c r="AB11" s="50">
        <f t="shared" si="14"/>
        <v>1.441667E-3</v>
      </c>
      <c r="AD11" s="101">
        <v>14016</v>
      </c>
      <c r="AE11" s="110">
        <v>1</v>
      </c>
      <c r="AF11" s="103">
        <f>((C39/AVERAGE($Q$7:$R$7))*100)*$B$11</f>
        <v>7.398647918961534</v>
      </c>
      <c r="AG11" s="104">
        <f t="shared" ref="AG11:AQ11" si="15">((D39/AVERAGE($Q$7:$R$7))*100)*$B$11</f>
        <v>3.5615058629776031</v>
      </c>
      <c r="AH11" s="104">
        <f t="shared" si="15"/>
        <v>0.99373982051448218</v>
      </c>
      <c r="AI11" s="104">
        <f t="shared" si="15"/>
        <v>0</v>
      </c>
      <c r="AJ11" s="104">
        <f t="shared" si="15"/>
        <v>0</v>
      </c>
      <c r="AK11" s="104">
        <f t="shared" si="15"/>
        <v>0</v>
      </c>
      <c r="AL11" s="104">
        <f t="shared" si="15"/>
        <v>0.43521458346832553</v>
      </c>
      <c r="AM11" s="104">
        <f t="shared" si="15"/>
        <v>0</v>
      </c>
      <c r="AN11" s="104">
        <f t="shared" si="15"/>
        <v>3.6267736884165964E-2</v>
      </c>
      <c r="AO11" s="104">
        <f t="shared" si="15"/>
        <v>0.12693729670187265</v>
      </c>
      <c r="AP11" s="104">
        <f t="shared" si="15"/>
        <v>0.30102313008920278</v>
      </c>
      <c r="AQ11" s="105">
        <f t="shared" si="15"/>
        <v>0</v>
      </c>
    </row>
    <row r="12" spans="1:43" ht="15.75" thickBot="1" x14ac:dyDescent="0.3">
      <c r="A12" s="35">
        <v>14017</v>
      </c>
      <c r="B12" s="61">
        <v>3.5423728813559325</v>
      </c>
      <c r="C12" s="37">
        <v>50</v>
      </c>
      <c r="D12" s="38">
        <v>100</v>
      </c>
      <c r="E12" s="38">
        <v>200</v>
      </c>
      <c r="F12" s="38">
        <v>400</v>
      </c>
      <c r="G12" s="38">
        <v>800</v>
      </c>
      <c r="H12" s="38">
        <v>1600</v>
      </c>
      <c r="I12" s="38">
        <v>3200</v>
      </c>
      <c r="J12" s="38">
        <v>6400</v>
      </c>
      <c r="K12" s="38">
        <v>12800</v>
      </c>
      <c r="L12" s="38">
        <v>25600</v>
      </c>
      <c r="M12" s="38">
        <v>51200</v>
      </c>
      <c r="N12" s="39">
        <v>102400</v>
      </c>
      <c r="P12" s="47" t="s">
        <v>18</v>
      </c>
      <c r="Q12" s="56">
        <f t="shared" ref="Q12:AB12" si="16">STDEV(Q48:Q49)</f>
        <v>1.1726185097654393E-3</v>
      </c>
      <c r="R12" s="57">
        <f t="shared" si="16"/>
        <v>1.6970562748477136E-2</v>
      </c>
      <c r="S12" s="57">
        <f t="shared" si="16"/>
        <v>1.6263455967290608E-2</v>
      </c>
      <c r="T12" s="57">
        <f t="shared" si="16"/>
        <v>1.3747334573270738E-2</v>
      </c>
      <c r="U12" s="57">
        <f t="shared" si="16"/>
        <v>1.4849242404917511E-2</v>
      </c>
      <c r="V12" s="57">
        <f t="shared" si="16"/>
        <v>1.6970562748477039E-2</v>
      </c>
      <c r="W12" s="57">
        <f t="shared" si="16"/>
        <v>1.3464491860796053E-2</v>
      </c>
      <c r="X12" s="57">
        <f t="shared" si="16"/>
        <v>2.5337969422291833E-4</v>
      </c>
      <c r="Y12" s="57">
        <f t="shared" si="16"/>
        <v>3.5355339059327349E-4</v>
      </c>
      <c r="Z12" s="57">
        <f t="shared" si="16"/>
        <v>3.2409037234157388E-4</v>
      </c>
      <c r="AA12" s="57" t="e">
        <f t="shared" si="16"/>
        <v>#DIV/0!</v>
      </c>
      <c r="AB12" s="58" t="e">
        <f t="shared" si="16"/>
        <v>#DIV/0!</v>
      </c>
      <c r="AD12" s="101">
        <v>14017</v>
      </c>
      <c r="AE12" s="110">
        <v>1</v>
      </c>
      <c r="AF12" s="103">
        <f>((C40/AVERAGE($Q$7:$R$7))*100)*$B$12</f>
        <v>0.97592663239788857</v>
      </c>
      <c r="AG12" s="104">
        <f t="shared" ref="AG12:AQ12" si="17">((D40/AVERAGE($Q$7:$R$7))*100)*$B$12</f>
        <v>0</v>
      </c>
      <c r="AH12" s="104">
        <f t="shared" si="17"/>
        <v>0</v>
      </c>
      <c r="AI12" s="104">
        <f t="shared" si="17"/>
        <v>0</v>
      </c>
      <c r="AJ12" s="104">
        <f t="shared" si="17"/>
        <v>0</v>
      </c>
      <c r="AK12" s="104">
        <f t="shared" si="17"/>
        <v>0</v>
      </c>
      <c r="AL12" s="104">
        <f t="shared" si="17"/>
        <v>0</v>
      </c>
      <c r="AM12" s="104">
        <f t="shared" si="17"/>
        <v>0</v>
      </c>
      <c r="AN12" s="104">
        <f t="shared" si="17"/>
        <v>0</v>
      </c>
      <c r="AO12" s="104">
        <f t="shared" si="17"/>
        <v>0</v>
      </c>
      <c r="AP12" s="104">
        <f t="shared" si="17"/>
        <v>0</v>
      </c>
      <c r="AQ12" s="105">
        <f t="shared" si="17"/>
        <v>0</v>
      </c>
    </row>
    <row r="13" spans="1:43" ht="15.75" thickBot="1" x14ac:dyDescent="0.3">
      <c r="A13" s="51">
        <v>14018</v>
      </c>
      <c r="B13" s="62">
        <v>1.8670520231213874</v>
      </c>
      <c r="C13" s="53">
        <v>50</v>
      </c>
      <c r="D13" s="54">
        <v>100</v>
      </c>
      <c r="E13" s="54">
        <v>200</v>
      </c>
      <c r="F13" s="54">
        <v>400</v>
      </c>
      <c r="G13" s="54">
        <v>800</v>
      </c>
      <c r="H13" s="54">
        <v>1600</v>
      </c>
      <c r="I13" s="54">
        <v>3200</v>
      </c>
      <c r="J13" s="54">
        <v>6400</v>
      </c>
      <c r="K13" s="54">
        <v>12800</v>
      </c>
      <c r="L13" s="54">
        <v>25600</v>
      </c>
      <c r="M13" s="54">
        <v>51200</v>
      </c>
      <c r="N13" s="55">
        <v>102400</v>
      </c>
      <c r="P13" s="31" t="s">
        <v>22</v>
      </c>
      <c r="Q13" s="40">
        <f t="shared" ref="Q13:AB13" si="18">AVERAGE(Q53:Q54)</f>
        <v>0.19832916649999999</v>
      </c>
      <c r="R13" s="41">
        <f t="shared" si="18"/>
        <v>0.19400000000000001</v>
      </c>
      <c r="S13" s="41">
        <f t="shared" si="18"/>
        <v>0.1679791665</v>
      </c>
      <c r="T13" s="41">
        <f t="shared" si="18"/>
        <v>0.1639791665</v>
      </c>
      <c r="U13" s="41">
        <f t="shared" si="18"/>
        <v>0.13650000000000001</v>
      </c>
      <c r="V13" s="41">
        <f t="shared" si="18"/>
        <v>9.35E-2</v>
      </c>
      <c r="W13" s="41">
        <f t="shared" si="18"/>
        <v>6.0499999999999998E-2</v>
      </c>
      <c r="X13" s="41">
        <f t="shared" si="18"/>
        <v>3.1079166500000002E-2</v>
      </c>
      <c r="Y13" s="41">
        <f t="shared" si="18"/>
        <v>1.0629166499999999E-2</v>
      </c>
      <c r="Z13" s="41">
        <f t="shared" si="18"/>
        <v>2E-3</v>
      </c>
      <c r="AA13" s="41">
        <f t="shared" si="18"/>
        <v>5.0000000000000001E-4</v>
      </c>
      <c r="AB13" s="42">
        <f t="shared" si="18"/>
        <v>8.7499999999999999E-5</v>
      </c>
      <c r="AD13" s="106">
        <v>14018</v>
      </c>
      <c r="AE13" s="111">
        <v>1</v>
      </c>
      <c r="AF13" s="103">
        <f>((C41/AVERAGE($Q$7:$R$7))*100)*$B$13</f>
        <v>4.3275475520389151</v>
      </c>
      <c r="AG13" s="104">
        <f t="shared" ref="AG13:AQ13" si="19">((D41/AVERAGE($Q$7:$R$7))*100)*$B$13</f>
        <v>1.1775349174010552</v>
      </c>
      <c r="AH13" s="104">
        <f t="shared" si="19"/>
        <v>0</v>
      </c>
      <c r="AI13" s="104">
        <f t="shared" si="19"/>
        <v>0</v>
      </c>
      <c r="AJ13" s="104">
        <f t="shared" si="19"/>
        <v>0</v>
      </c>
      <c r="AK13" s="104">
        <f t="shared" si="19"/>
        <v>0</v>
      </c>
      <c r="AL13" s="104">
        <f t="shared" si="19"/>
        <v>0.51012350358507852</v>
      </c>
      <c r="AM13" s="104">
        <f t="shared" si="19"/>
        <v>0</v>
      </c>
      <c r="AN13" s="104">
        <f t="shared" si="19"/>
        <v>0.51012350358507852</v>
      </c>
      <c r="AO13" s="104">
        <f t="shared" si="19"/>
        <v>0</v>
      </c>
      <c r="AP13" s="104">
        <f t="shared" si="19"/>
        <v>0</v>
      </c>
      <c r="AQ13" s="105">
        <f t="shared" si="19"/>
        <v>0</v>
      </c>
    </row>
    <row r="14" spans="1:43" ht="15.75" thickBot="1" x14ac:dyDescent="0.3">
      <c r="A14" s="59">
        <v>14019</v>
      </c>
      <c r="B14" s="63">
        <v>1.8379888268156424</v>
      </c>
      <c r="C14" s="28">
        <v>50</v>
      </c>
      <c r="D14" s="29">
        <v>100</v>
      </c>
      <c r="E14" s="29">
        <v>200</v>
      </c>
      <c r="F14" s="29">
        <v>400</v>
      </c>
      <c r="G14" s="29">
        <v>800</v>
      </c>
      <c r="H14" s="29">
        <v>1600</v>
      </c>
      <c r="I14" s="29">
        <v>3200</v>
      </c>
      <c r="J14" s="29">
        <v>6400</v>
      </c>
      <c r="K14" s="29">
        <v>12800</v>
      </c>
      <c r="L14" s="29">
        <v>25600</v>
      </c>
      <c r="M14" s="29">
        <v>51200</v>
      </c>
      <c r="N14" s="30">
        <v>102400</v>
      </c>
      <c r="P14" s="43" t="s">
        <v>18</v>
      </c>
      <c r="Q14" s="44">
        <f t="shared" ref="Q14:AB14" si="20">STDEV(Q53:Q54)</f>
        <v>8.0197696456596676E-3</v>
      </c>
      <c r="R14" s="45">
        <f t="shared" si="20"/>
        <v>2.8284271247461927E-3</v>
      </c>
      <c r="S14" s="45">
        <f t="shared" si="20"/>
        <v>2.9463018251696506E-5</v>
      </c>
      <c r="T14" s="45">
        <f t="shared" si="20"/>
        <v>1.1343171517236447E-2</v>
      </c>
      <c r="U14" s="45">
        <f t="shared" si="20"/>
        <v>9.1923881554251061E-3</v>
      </c>
      <c r="V14" s="45">
        <f t="shared" si="20"/>
        <v>4.9497474683058368E-3</v>
      </c>
      <c r="W14" s="45">
        <f t="shared" si="20"/>
        <v>7.7781745930520247E-3</v>
      </c>
      <c r="X14" s="45">
        <f t="shared" si="20"/>
        <v>5.544895911506773E-3</v>
      </c>
      <c r="Y14" s="45">
        <f t="shared" si="20"/>
        <v>5.2443776508228289E-4</v>
      </c>
      <c r="Z14" s="45">
        <f t="shared" si="20"/>
        <v>0</v>
      </c>
      <c r="AA14" s="45">
        <f t="shared" si="20"/>
        <v>7.0710678118654751E-4</v>
      </c>
      <c r="AB14" s="46">
        <f t="shared" si="20"/>
        <v>1.2374368670764582E-4</v>
      </c>
      <c r="AD14" s="108">
        <v>14019</v>
      </c>
      <c r="AE14" s="112">
        <v>1</v>
      </c>
      <c r="AF14" s="103">
        <f>((C42/AVERAGE($Q$9:$R$9))*100)*$B$14</f>
        <v>0</v>
      </c>
      <c r="AG14" s="104">
        <f t="shared" ref="AG14:AQ14" si="21">((D42/AVERAGE($Q$9:$R$9))*100)*$B$14</f>
        <v>0</v>
      </c>
      <c r="AH14" s="104">
        <f t="shared" si="21"/>
        <v>0</v>
      </c>
      <c r="AI14" s="104">
        <f t="shared" si="21"/>
        <v>0.57258962155566939</v>
      </c>
      <c r="AJ14" s="104">
        <f t="shared" si="21"/>
        <v>0</v>
      </c>
      <c r="AK14" s="104">
        <f t="shared" si="21"/>
        <v>0</v>
      </c>
      <c r="AL14" s="104">
        <f t="shared" si="21"/>
        <v>0</v>
      </c>
      <c r="AM14" s="104">
        <f t="shared" si="21"/>
        <v>0</v>
      </c>
      <c r="AN14" s="104">
        <f t="shared" si="21"/>
        <v>0</v>
      </c>
      <c r="AO14" s="104">
        <f t="shared" si="21"/>
        <v>0</v>
      </c>
      <c r="AP14" s="104">
        <f t="shared" si="21"/>
        <v>0</v>
      </c>
      <c r="AQ14" s="105">
        <f t="shared" si="21"/>
        <v>0</v>
      </c>
    </row>
    <row r="15" spans="1:43" x14ac:dyDescent="0.25">
      <c r="A15" s="35">
        <v>14020</v>
      </c>
      <c r="B15" s="64">
        <v>4.5294117647058822</v>
      </c>
      <c r="C15" s="37">
        <v>50</v>
      </c>
      <c r="D15" s="38">
        <v>100</v>
      </c>
      <c r="E15" s="38">
        <v>200</v>
      </c>
      <c r="F15" s="38">
        <v>400</v>
      </c>
      <c r="G15" s="38">
        <v>800</v>
      </c>
      <c r="H15" s="38">
        <v>1600</v>
      </c>
      <c r="I15" s="38">
        <v>3200</v>
      </c>
      <c r="J15" s="38">
        <v>6400</v>
      </c>
      <c r="K15" s="38">
        <v>12800</v>
      </c>
      <c r="L15" s="38">
        <v>25600</v>
      </c>
      <c r="M15" s="38">
        <v>51200</v>
      </c>
      <c r="N15" s="39">
        <v>102400</v>
      </c>
      <c r="AD15" s="101">
        <v>14020</v>
      </c>
      <c r="AE15" s="113">
        <v>1</v>
      </c>
      <c r="AF15" s="103">
        <f>((C43/AVERAGE($Q$9:$R$9))*100)*$B$15</f>
        <v>0</v>
      </c>
      <c r="AG15" s="104">
        <f t="shared" ref="AG15:AQ15" si="22">((D43/AVERAGE($Q$9:$R$9))*100)*$B$15</f>
        <v>0</v>
      </c>
      <c r="AH15" s="104">
        <f t="shared" si="22"/>
        <v>0</v>
      </c>
      <c r="AI15" s="104">
        <f t="shared" si="22"/>
        <v>0</v>
      </c>
      <c r="AJ15" s="104">
        <f t="shared" si="22"/>
        <v>0</v>
      </c>
      <c r="AK15" s="104">
        <f t="shared" si="22"/>
        <v>0</v>
      </c>
      <c r="AL15" s="104">
        <f t="shared" si="22"/>
        <v>0</v>
      </c>
      <c r="AM15" s="104">
        <f t="shared" si="22"/>
        <v>0</v>
      </c>
      <c r="AN15" s="104">
        <f t="shared" si="22"/>
        <v>0</v>
      </c>
      <c r="AO15" s="104">
        <f t="shared" si="22"/>
        <v>0</v>
      </c>
      <c r="AP15" s="104">
        <f t="shared" si="22"/>
        <v>0</v>
      </c>
      <c r="AQ15" s="105">
        <f t="shared" si="22"/>
        <v>0</v>
      </c>
    </row>
    <row r="16" spans="1:43" x14ac:dyDescent="0.25">
      <c r="A16" s="35">
        <v>14021</v>
      </c>
      <c r="B16" s="64">
        <v>1.7853403141361255</v>
      </c>
      <c r="C16" s="37">
        <v>50</v>
      </c>
      <c r="D16" s="38">
        <v>100</v>
      </c>
      <c r="E16" s="38">
        <v>200</v>
      </c>
      <c r="F16" s="38">
        <v>400</v>
      </c>
      <c r="G16" s="38">
        <v>800</v>
      </c>
      <c r="H16" s="38">
        <v>1600</v>
      </c>
      <c r="I16" s="38">
        <v>3200</v>
      </c>
      <c r="J16" s="38">
        <v>6400</v>
      </c>
      <c r="K16" s="38">
        <v>12800</v>
      </c>
      <c r="L16" s="38">
        <v>25600</v>
      </c>
      <c r="M16" s="38">
        <v>51200</v>
      </c>
      <c r="N16" s="39">
        <v>102400</v>
      </c>
      <c r="AD16" s="101">
        <v>14021</v>
      </c>
      <c r="AE16" s="113">
        <v>1</v>
      </c>
      <c r="AF16" s="103">
        <f>((C44/AVERAGE($Q$9:$R$9))*100)*$B$16</f>
        <v>0</v>
      </c>
      <c r="AG16" s="104">
        <f t="shared" ref="AG16:AQ16" si="23">((D44/AVERAGE($Q$9:$R$9))*100)*$B$16</f>
        <v>0</v>
      </c>
      <c r="AH16" s="104">
        <f t="shared" si="23"/>
        <v>2.7948447142449102</v>
      </c>
      <c r="AI16" s="104">
        <f t="shared" si="23"/>
        <v>0</v>
      </c>
      <c r="AJ16" s="104">
        <f t="shared" si="23"/>
        <v>0</v>
      </c>
      <c r="AK16" s="104">
        <f t="shared" si="23"/>
        <v>0.55618800283480807</v>
      </c>
      <c r="AL16" s="104">
        <f t="shared" si="23"/>
        <v>0.55618800283480807</v>
      </c>
      <c r="AM16" s="104">
        <f t="shared" si="23"/>
        <v>0</v>
      </c>
      <c r="AN16" s="104">
        <f t="shared" si="23"/>
        <v>6.0253514911103256E-2</v>
      </c>
      <c r="AO16" s="104">
        <f t="shared" si="23"/>
        <v>0.55618800283480807</v>
      </c>
      <c r="AP16" s="104">
        <f t="shared" si="23"/>
        <v>0.33834751632850729</v>
      </c>
      <c r="AQ16" s="105">
        <f t="shared" si="23"/>
        <v>0</v>
      </c>
    </row>
    <row r="17" spans="1:43" x14ac:dyDescent="0.25">
      <c r="A17" s="35">
        <v>14022</v>
      </c>
      <c r="B17" s="64">
        <v>1.8823529411764706</v>
      </c>
      <c r="C17" s="37">
        <v>50</v>
      </c>
      <c r="D17" s="38">
        <v>100</v>
      </c>
      <c r="E17" s="38">
        <v>200</v>
      </c>
      <c r="F17" s="38">
        <v>400</v>
      </c>
      <c r="G17" s="38">
        <v>800</v>
      </c>
      <c r="H17" s="38">
        <v>1600</v>
      </c>
      <c r="I17" s="38">
        <v>3200</v>
      </c>
      <c r="J17" s="38">
        <v>6400</v>
      </c>
      <c r="K17" s="38">
        <v>12800</v>
      </c>
      <c r="L17" s="38">
        <v>25600</v>
      </c>
      <c r="M17" s="38">
        <v>51200</v>
      </c>
      <c r="N17" s="39">
        <v>102400</v>
      </c>
      <c r="AD17" s="101">
        <v>14022</v>
      </c>
      <c r="AE17" s="113">
        <v>1</v>
      </c>
      <c r="AF17" s="103">
        <f>((C45/AVERAGE($Q$9:$R$9))*100)*$B$17</f>
        <v>0</v>
      </c>
      <c r="AG17" s="104">
        <f t="shared" ref="AG17:AQ17" si="24">((D45/AVERAGE($Q$9:$R$9))*100)*$B$17</f>
        <v>0</v>
      </c>
      <c r="AH17" s="104">
        <f t="shared" si="24"/>
        <v>0</v>
      </c>
      <c r="AI17" s="104">
        <f t="shared" si="24"/>
        <v>0</v>
      </c>
      <c r="AJ17" s="104">
        <f t="shared" si="24"/>
        <v>0</v>
      </c>
      <c r="AK17" s="104">
        <f t="shared" si="24"/>
        <v>0</v>
      </c>
      <c r="AL17" s="104">
        <f t="shared" si="24"/>
        <v>0</v>
      </c>
      <c r="AM17" s="104">
        <f t="shared" si="24"/>
        <v>0</v>
      </c>
      <c r="AN17" s="104">
        <f t="shared" si="24"/>
        <v>0</v>
      </c>
      <c r="AO17" s="104">
        <f t="shared" si="24"/>
        <v>0</v>
      </c>
      <c r="AP17" s="104">
        <f t="shared" si="24"/>
        <v>0</v>
      </c>
      <c r="AQ17" s="105">
        <f t="shared" si="24"/>
        <v>0</v>
      </c>
    </row>
    <row r="18" spans="1:43" ht="15.75" thickBot="1" x14ac:dyDescent="0.3">
      <c r="A18" s="51">
        <v>14023</v>
      </c>
      <c r="B18" s="65">
        <v>4.333333333333333</v>
      </c>
      <c r="C18" s="53">
        <v>50</v>
      </c>
      <c r="D18" s="54">
        <v>100</v>
      </c>
      <c r="E18" s="54">
        <v>200</v>
      </c>
      <c r="F18" s="54">
        <v>400</v>
      </c>
      <c r="G18" s="54">
        <v>800</v>
      </c>
      <c r="H18" s="54">
        <v>1600</v>
      </c>
      <c r="I18" s="54">
        <v>3200</v>
      </c>
      <c r="J18" s="54">
        <v>6400</v>
      </c>
      <c r="K18" s="54">
        <v>12800</v>
      </c>
      <c r="L18" s="54">
        <v>25600</v>
      </c>
      <c r="M18" s="54">
        <v>51200</v>
      </c>
      <c r="N18" s="55">
        <v>102400</v>
      </c>
      <c r="AD18" s="106">
        <v>14023</v>
      </c>
      <c r="AE18" s="114">
        <v>1</v>
      </c>
      <c r="AF18" s="103">
        <f>((C46/AVERAGE($Q$9:$R$9))*100)*$B$18</f>
        <v>0</v>
      </c>
      <c r="AG18" s="104">
        <f t="shared" ref="AG18:AQ18" si="25">((D46/AVERAGE($Q$9:$R$9))*100)*$B$18</f>
        <v>0</v>
      </c>
      <c r="AH18" s="104">
        <f t="shared" si="25"/>
        <v>0</v>
      </c>
      <c r="AI18" s="104">
        <f t="shared" si="25"/>
        <v>0</v>
      </c>
      <c r="AJ18" s="104">
        <f t="shared" si="25"/>
        <v>0</v>
      </c>
      <c r="AK18" s="104">
        <f t="shared" si="25"/>
        <v>0</v>
      </c>
      <c r="AL18" s="104">
        <f t="shared" si="25"/>
        <v>0</v>
      </c>
      <c r="AM18" s="104">
        <f t="shared" si="25"/>
        <v>0</v>
      </c>
      <c r="AN18" s="104">
        <f t="shared" si="25"/>
        <v>0</v>
      </c>
      <c r="AO18" s="104">
        <f t="shared" si="25"/>
        <v>0</v>
      </c>
      <c r="AP18" s="104">
        <f t="shared" si="25"/>
        <v>0</v>
      </c>
      <c r="AQ18" s="105">
        <f t="shared" si="25"/>
        <v>0</v>
      </c>
    </row>
    <row r="19" spans="1:43" x14ac:dyDescent="0.25">
      <c r="A19" s="59">
        <v>14024</v>
      </c>
      <c r="B19" s="66">
        <v>2.079136690647482</v>
      </c>
      <c r="C19" s="28">
        <v>50</v>
      </c>
      <c r="D19" s="29">
        <v>100</v>
      </c>
      <c r="E19" s="29">
        <v>200</v>
      </c>
      <c r="F19" s="29">
        <v>400</v>
      </c>
      <c r="G19" s="29">
        <v>800</v>
      </c>
      <c r="H19" s="29">
        <v>1600</v>
      </c>
      <c r="I19" s="29">
        <v>3200</v>
      </c>
      <c r="J19" s="29">
        <v>6400</v>
      </c>
      <c r="K19" s="29">
        <v>12800</v>
      </c>
      <c r="L19" s="29">
        <v>25600</v>
      </c>
      <c r="M19" s="29">
        <v>51200</v>
      </c>
      <c r="N19" s="30">
        <v>102400</v>
      </c>
      <c r="AD19" s="108">
        <v>14024</v>
      </c>
      <c r="AE19" s="115">
        <v>1</v>
      </c>
      <c r="AF19" s="103">
        <f>((C47/AVERAGE($Q$11:$R$11))*100)*$B$19</f>
        <v>1.800808741437451</v>
      </c>
      <c r="AG19" s="104">
        <f t="shared" ref="AG19:AQ19" si="26">((D47/AVERAGE($Q$11:$R$11))*100)*$B$19</f>
        <v>0</v>
      </c>
      <c r="AH19" s="104">
        <f t="shared" si="26"/>
        <v>0</v>
      </c>
      <c r="AI19" s="104">
        <f t="shared" si="26"/>
        <v>0</v>
      </c>
      <c r="AJ19" s="104">
        <f t="shared" si="26"/>
        <v>0</v>
      </c>
      <c r="AK19" s="104">
        <f t="shared" si="26"/>
        <v>0</v>
      </c>
      <c r="AL19" s="104">
        <f t="shared" si="26"/>
        <v>0</v>
      </c>
      <c r="AM19" s="104">
        <f t="shared" si="26"/>
        <v>0</v>
      </c>
      <c r="AN19" s="104">
        <f t="shared" si="26"/>
        <v>0</v>
      </c>
      <c r="AO19" s="104">
        <f t="shared" si="26"/>
        <v>0</v>
      </c>
      <c r="AP19" s="104">
        <f t="shared" si="26"/>
        <v>0</v>
      </c>
      <c r="AQ19" s="105">
        <f t="shared" si="26"/>
        <v>0</v>
      </c>
    </row>
    <row r="20" spans="1:43" x14ac:dyDescent="0.25">
      <c r="A20" s="35">
        <v>14025</v>
      </c>
      <c r="B20" s="67">
        <v>2.7543859649122804</v>
      </c>
      <c r="C20" s="37">
        <v>50</v>
      </c>
      <c r="D20" s="38">
        <v>100</v>
      </c>
      <c r="E20" s="38">
        <v>200</v>
      </c>
      <c r="F20" s="38">
        <v>400</v>
      </c>
      <c r="G20" s="38">
        <v>800</v>
      </c>
      <c r="H20" s="38">
        <v>1600</v>
      </c>
      <c r="I20" s="38">
        <v>3200</v>
      </c>
      <c r="J20" s="38">
        <v>6400</v>
      </c>
      <c r="K20" s="38">
        <v>12800</v>
      </c>
      <c r="L20" s="38">
        <v>25600</v>
      </c>
      <c r="M20" s="38">
        <v>51200</v>
      </c>
      <c r="N20" s="39">
        <v>102400</v>
      </c>
      <c r="AD20" s="101">
        <v>14025</v>
      </c>
      <c r="AE20" s="116">
        <v>1</v>
      </c>
      <c r="AF20" s="103">
        <f>((C48/AVERAGE($Q$11:$R$11))*100)*$B$20</f>
        <v>0</v>
      </c>
      <c r="AG20" s="104">
        <f t="shared" ref="AG20:AQ20" si="27">((D48/AVERAGE($Q$11:$R$11))*100)*$B$20</f>
        <v>0</v>
      </c>
      <c r="AH20" s="104">
        <f t="shared" si="27"/>
        <v>0</v>
      </c>
      <c r="AI20" s="104">
        <f t="shared" si="27"/>
        <v>0</v>
      </c>
      <c r="AJ20" s="104">
        <f t="shared" si="27"/>
        <v>0</v>
      </c>
      <c r="AK20" s="104">
        <f t="shared" si="27"/>
        <v>0</v>
      </c>
      <c r="AL20" s="104">
        <f t="shared" si="27"/>
        <v>0</v>
      </c>
      <c r="AM20" s="104">
        <f t="shared" si="27"/>
        <v>0</v>
      </c>
      <c r="AN20" s="104">
        <f t="shared" si="27"/>
        <v>1.3697591846437467</v>
      </c>
      <c r="AO20" s="104">
        <f t="shared" si="27"/>
        <v>0</v>
      </c>
      <c r="AP20" s="104">
        <f t="shared" si="27"/>
        <v>0</v>
      </c>
      <c r="AQ20" s="105">
        <f t="shared" si="27"/>
        <v>0</v>
      </c>
    </row>
    <row r="21" spans="1:43" x14ac:dyDescent="0.25">
      <c r="A21" s="35">
        <v>14026</v>
      </c>
      <c r="B21" s="67">
        <v>6.2631578947368389</v>
      </c>
      <c r="C21" s="37">
        <v>50</v>
      </c>
      <c r="D21" s="38">
        <v>100</v>
      </c>
      <c r="E21" s="38">
        <v>200</v>
      </c>
      <c r="F21" s="38">
        <v>400</v>
      </c>
      <c r="G21" s="38">
        <v>800</v>
      </c>
      <c r="H21" s="38">
        <v>1600</v>
      </c>
      <c r="I21" s="38">
        <v>3200</v>
      </c>
      <c r="J21" s="38">
        <v>6400</v>
      </c>
      <c r="K21" s="38">
        <v>12800</v>
      </c>
      <c r="L21" s="38">
        <v>25600</v>
      </c>
      <c r="M21" s="38">
        <v>51200</v>
      </c>
      <c r="N21" s="39">
        <v>102400</v>
      </c>
      <c r="AD21" s="101">
        <v>14026</v>
      </c>
      <c r="AE21" s="116">
        <v>1</v>
      </c>
      <c r="AF21" s="103">
        <f>((C49/AVERAGE($Q$11:$R$11))*100)*$B$21</f>
        <v>0</v>
      </c>
      <c r="AG21" s="104">
        <f t="shared" ref="AG21:AQ21" si="28">((D49/AVERAGE($Q$11:$R$11))*100)*$B$21</f>
        <v>0</v>
      </c>
      <c r="AH21" s="104">
        <f t="shared" si="28"/>
        <v>0</v>
      </c>
      <c r="AI21" s="104">
        <f t="shared" si="28"/>
        <v>0</v>
      </c>
      <c r="AJ21" s="104">
        <f t="shared" si="28"/>
        <v>0</v>
      </c>
      <c r="AK21" s="104">
        <f t="shared" si="28"/>
        <v>6.229350686851177</v>
      </c>
      <c r="AL21" s="104">
        <f t="shared" si="28"/>
        <v>9.3440260302767619</v>
      </c>
      <c r="AM21" s="104">
        <f t="shared" si="28"/>
        <v>0</v>
      </c>
      <c r="AN21" s="104">
        <f t="shared" si="28"/>
        <v>9.3440260302767655</v>
      </c>
      <c r="AO21" s="104">
        <f t="shared" si="28"/>
        <v>0</v>
      </c>
      <c r="AP21" s="104">
        <f t="shared" si="28"/>
        <v>3.2444545209601023</v>
      </c>
      <c r="AQ21" s="105">
        <f t="shared" si="28"/>
        <v>0</v>
      </c>
    </row>
    <row r="22" spans="1:43" x14ac:dyDescent="0.25">
      <c r="A22" s="35">
        <v>14027</v>
      </c>
      <c r="B22" s="67">
        <v>2.1583011583011587</v>
      </c>
      <c r="C22" s="37">
        <v>50</v>
      </c>
      <c r="D22" s="38">
        <v>100</v>
      </c>
      <c r="E22" s="38">
        <v>200</v>
      </c>
      <c r="F22" s="38">
        <v>400</v>
      </c>
      <c r="G22" s="38">
        <v>800</v>
      </c>
      <c r="H22" s="38">
        <v>1600</v>
      </c>
      <c r="I22" s="38">
        <v>3200</v>
      </c>
      <c r="J22" s="38">
        <v>6400</v>
      </c>
      <c r="K22" s="38">
        <v>12800</v>
      </c>
      <c r="L22" s="38">
        <v>25600</v>
      </c>
      <c r="M22" s="38">
        <v>51200</v>
      </c>
      <c r="N22" s="39">
        <v>102400</v>
      </c>
      <c r="AD22" s="101">
        <v>14027</v>
      </c>
      <c r="AE22" s="116">
        <v>1</v>
      </c>
      <c r="AF22" s="103">
        <f>((C50/AVERAGE($Q$11:$R$11))*100)*$B$22</f>
        <v>64.39953308949714</v>
      </c>
      <c r="AG22" s="104">
        <f t="shared" ref="AG22:AQ22" si="29">((D50/AVERAGE($Q$11:$R$11))*100)*$B$22</f>
        <v>34.346417647731812</v>
      </c>
      <c r="AH22" s="104">
        <f t="shared" si="29"/>
        <v>16.099883272374289</v>
      </c>
      <c r="AI22" s="104">
        <f t="shared" si="29"/>
        <v>4.2933022059664765</v>
      </c>
      <c r="AJ22" s="104">
        <f t="shared" si="29"/>
        <v>1.0733255514916202</v>
      </c>
      <c r="AK22" s="104">
        <f t="shared" si="29"/>
        <v>0</v>
      </c>
      <c r="AL22" s="104">
        <f t="shared" si="29"/>
        <v>2.1466511029832382</v>
      </c>
      <c r="AM22" s="104">
        <f t="shared" si="29"/>
        <v>0</v>
      </c>
      <c r="AN22" s="104">
        <f t="shared" si="29"/>
        <v>0</v>
      </c>
      <c r="AO22" s="104">
        <f t="shared" si="29"/>
        <v>0.15205481090316328</v>
      </c>
      <c r="AP22" s="104">
        <f t="shared" si="29"/>
        <v>1.0733255514916191</v>
      </c>
      <c r="AQ22" s="105">
        <f t="shared" si="29"/>
        <v>0</v>
      </c>
    </row>
    <row r="23" spans="1:43" ht="15.75" thickBot="1" x14ac:dyDescent="0.3">
      <c r="A23" s="51">
        <v>14028</v>
      </c>
      <c r="B23" s="68">
        <v>1.6756756756756757</v>
      </c>
      <c r="C23" s="53">
        <v>50</v>
      </c>
      <c r="D23" s="54">
        <v>100</v>
      </c>
      <c r="E23" s="54">
        <v>200</v>
      </c>
      <c r="F23" s="54">
        <v>400</v>
      </c>
      <c r="G23" s="54">
        <v>800</v>
      </c>
      <c r="H23" s="54">
        <v>1600</v>
      </c>
      <c r="I23" s="54">
        <v>3200</v>
      </c>
      <c r="J23" s="54">
        <v>6400</v>
      </c>
      <c r="K23" s="54">
        <v>12800</v>
      </c>
      <c r="L23" s="54">
        <v>25600</v>
      </c>
      <c r="M23" s="54">
        <v>51200</v>
      </c>
      <c r="N23" s="55">
        <v>102400</v>
      </c>
      <c r="AD23" s="106">
        <v>14028</v>
      </c>
      <c r="AE23" s="117">
        <v>1</v>
      </c>
      <c r="AF23" s="103">
        <f>((C51/AVERAGE($Q$11:$R$11))*100)*$B$23</f>
        <v>17.499622676734553</v>
      </c>
      <c r="AG23" s="104">
        <f t="shared" ref="AG23:AQ23" si="30">((D51/AVERAGE($Q$11:$R$11))*100)*$B$23</f>
        <v>6.6665229244703061</v>
      </c>
      <c r="AH23" s="104">
        <f t="shared" si="30"/>
        <v>1.6666307311175765</v>
      </c>
      <c r="AI23" s="104">
        <f t="shared" si="30"/>
        <v>0.83331536555878827</v>
      </c>
      <c r="AJ23" s="104">
        <f t="shared" si="30"/>
        <v>0.83331536555878827</v>
      </c>
      <c r="AK23" s="104">
        <f t="shared" si="30"/>
        <v>0</v>
      </c>
      <c r="AL23" s="104">
        <f t="shared" si="30"/>
        <v>0</v>
      </c>
      <c r="AM23" s="104">
        <f t="shared" si="30"/>
        <v>1.6666307311175765</v>
      </c>
      <c r="AN23" s="104">
        <f t="shared" si="30"/>
        <v>0.61804250722788978</v>
      </c>
      <c r="AO23" s="104">
        <f t="shared" si="30"/>
        <v>0.83331536555878827</v>
      </c>
      <c r="AP23" s="104">
        <f t="shared" si="30"/>
        <v>0</v>
      </c>
      <c r="AQ23" s="105">
        <f t="shared" si="30"/>
        <v>3.3332614622351531</v>
      </c>
    </row>
    <row r="24" spans="1:43" x14ac:dyDescent="0.25">
      <c r="A24" s="59">
        <v>14029</v>
      </c>
      <c r="B24" s="69">
        <v>2.0714285714285716</v>
      </c>
      <c r="C24" s="28">
        <v>50</v>
      </c>
      <c r="D24" s="29">
        <v>100</v>
      </c>
      <c r="E24" s="29">
        <v>200</v>
      </c>
      <c r="F24" s="29">
        <v>400</v>
      </c>
      <c r="G24" s="29">
        <v>800</v>
      </c>
      <c r="H24" s="29">
        <v>1600</v>
      </c>
      <c r="I24" s="29">
        <v>3200</v>
      </c>
      <c r="J24" s="29">
        <v>6400</v>
      </c>
      <c r="K24" s="29">
        <v>12800</v>
      </c>
      <c r="L24" s="29">
        <v>25600</v>
      </c>
      <c r="M24" s="29">
        <v>51200</v>
      </c>
      <c r="N24" s="30">
        <v>102400</v>
      </c>
      <c r="AD24" s="108">
        <v>14029</v>
      </c>
      <c r="AE24" s="118">
        <v>1</v>
      </c>
      <c r="AF24" s="103">
        <f>((C52/AVERAGE($Q$13:$R$13))*100)*$B$24</f>
        <v>0</v>
      </c>
      <c r="AG24" s="104">
        <f t="shared" ref="AG24:AQ24" si="31">((D52/AVERAGE($Q$13:$R$13))*100)*$B$24</f>
        <v>0</v>
      </c>
      <c r="AH24" s="104">
        <f t="shared" si="31"/>
        <v>0</v>
      </c>
      <c r="AI24" s="104">
        <f t="shared" si="31"/>
        <v>0</v>
      </c>
      <c r="AJ24" s="104">
        <f t="shared" si="31"/>
        <v>0</v>
      </c>
      <c r="AK24" s="104">
        <f t="shared" si="31"/>
        <v>0</v>
      </c>
      <c r="AL24" s="104">
        <f t="shared" si="31"/>
        <v>0</v>
      </c>
      <c r="AM24" s="104">
        <f t="shared" si="31"/>
        <v>0</v>
      </c>
      <c r="AN24" s="104">
        <f t="shared" si="31"/>
        <v>0</v>
      </c>
      <c r="AO24" s="104">
        <f t="shared" si="31"/>
        <v>0</v>
      </c>
      <c r="AP24" s="104">
        <f t="shared" si="31"/>
        <v>0</v>
      </c>
      <c r="AQ24" s="105">
        <f t="shared" si="31"/>
        <v>0</v>
      </c>
    </row>
    <row r="25" spans="1:43" x14ac:dyDescent="0.25">
      <c r="A25" s="35">
        <v>14030</v>
      </c>
      <c r="B25" s="70">
        <v>1.8823529411764706</v>
      </c>
      <c r="C25" s="37">
        <v>50</v>
      </c>
      <c r="D25" s="38">
        <v>100</v>
      </c>
      <c r="E25" s="38">
        <v>200</v>
      </c>
      <c r="F25" s="38">
        <v>400</v>
      </c>
      <c r="G25" s="38">
        <v>800</v>
      </c>
      <c r="H25" s="38">
        <v>1600</v>
      </c>
      <c r="I25" s="38">
        <v>3200</v>
      </c>
      <c r="J25" s="38">
        <v>6400</v>
      </c>
      <c r="K25" s="38">
        <v>12800</v>
      </c>
      <c r="L25" s="38">
        <v>25600</v>
      </c>
      <c r="M25" s="38">
        <v>51200</v>
      </c>
      <c r="N25" s="39">
        <v>102400</v>
      </c>
      <c r="AD25" s="101">
        <v>14030</v>
      </c>
      <c r="AE25" s="119">
        <v>1</v>
      </c>
      <c r="AF25" s="103">
        <f>((C53/AVERAGE($Q$13:$R$13))*100)*$B$25</f>
        <v>0</v>
      </c>
      <c r="AG25" s="104">
        <f t="shared" ref="AG25:AQ25" si="32">((D53/AVERAGE($Q$13:$R$13))*100)*$B$25</f>
        <v>0</v>
      </c>
      <c r="AH25" s="104">
        <f t="shared" si="32"/>
        <v>0</v>
      </c>
      <c r="AI25" s="104">
        <f t="shared" si="32"/>
        <v>0</v>
      </c>
      <c r="AJ25" s="104">
        <f t="shared" si="32"/>
        <v>0</v>
      </c>
      <c r="AK25" s="104">
        <f t="shared" si="32"/>
        <v>0</v>
      </c>
      <c r="AL25" s="104">
        <f t="shared" si="32"/>
        <v>0</v>
      </c>
      <c r="AM25" s="104">
        <f t="shared" si="32"/>
        <v>0</v>
      </c>
      <c r="AN25" s="104">
        <f t="shared" si="32"/>
        <v>0</v>
      </c>
      <c r="AO25" s="104">
        <f t="shared" si="32"/>
        <v>0</v>
      </c>
      <c r="AP25" s="104">
        <f t="shared" si="32"/>
        <v>0</v>
      </c>
      <c r="AQ25" s="105">
        <f t="shared" si="32"/>
        <v>0</v>
      </c>
    </row>
    <row r="26" spans="1:43" x14ac:dyDescent="0.25">
      <c r="A26" s="35">
        <v>14031</v>
      </c>
      <c r="B26" s="70">
        <v>2.2765957446808511</v>
      </c>
      <c r="C26" s="37">
        <v>50</v>
      </c>
      <c r="D26" s="38">
        <v>100</v>
      </c>
      <c r="E26" s="38">
        <v>200</v>
      </c>
      <c r="F26" s="38">
        <v>400</v>
      </c>
      <c r="G26" s="38">
        <v>800</v>
      </c>
      <c r="H26" s="38">
        <v>1600</v>
      </c>
      <c r="I26" s="38">
        <v>3200</v>
      </c>
      <c r="J26" s="38">
        <v>6400</v>
      </c>
      <c r="K26" s="38">
        <v>12800</v>
      </c>
      <c r="L26" s="38">
        <v>25600</v>
      </c>
      <c r="M26" s="38">
        <v>51200</v>
      </c>
      <c r="N26" s="39">
        <v>102400</v>
      </c>
      <c r="AD26" s="101">
        <v>14031</v>
      </c>
      <c r="AE26" s="119">
        <v>1</v>
      </c>
      <c r="AF26" s="103">
        <f>((C54/AVERAGE($Q$13:$R$13))*100)*$B$26</f>
        <v>0</v>
      </c>
      <c r="AG26" s="104">
        <f t="shared" ref="AG26:AQ26" si="33">((D54/AVERAGE($Q$13:$R$13))*100)*$B$26</f>
        <v>0</v>
      </c>
      <c r="AH26" s="104">
        <f t="shared" si="33"/>
        <v>0</v>
      </c>
      <c r="AI26" s="104">
        <f t="shared" si="33"/>
        <v>0</v>
      </c>
      <c r="AJ26" s="104">
        <f t="shared" si="33"/>
        <v>0</v>
      </c>
      <c r="AK26" s="104">
        <f t="shared" si="33"/>
        <v>1.160553911905426</v>
      </c>
      <c r="AL26" s="104">
        <f t="shared" si="33"/>
        <v>1.160553911905426</v>
      </c>
      <c r="AM26" s="104">
        <f t="shared" si="33"/>
        <v>0.36750912562135551</v>
      </c>
      <c r="AN26" s="104">
        <f t="shared" si="33"/>
        <v>0</v>
      </c>
      <c r="AO26" s="104">
        <f t="shared" si="33"/>
        <v>0</v>
      </c>
      <c r="AP26" s="104">
        <f t="shared" si="33"/>
        <v>0.2030969345834496</v>
      </c>
      <c r="AQ26" s="105">
        <f t="shared" si="33"/>
        <v>6.7698591343179265E-2</v>
      </c>
    </row>
    <row r="27" spans="1:43" x14ac:dyDescent="0.25">
      <c r="A27" s="35">
        <v>14032</v>
      </c>
      <c r="B27" s="70">
        <v>2.0238907849829348</v>
      </c>
      <c r="C27" s="37">
        <v>50</v>
      </c>
      <c r="D27" s="38">
        <v>100</v>
      </c>
      <c r="E27" s="38">
        <v>200</v>
      </c>
      <c r="F27" s="38">
        <v>400</v>
      </c>
      <c r="G27" s="38">
        <v>800</v>
      </c>
      <c r="H27" s="38">
        <v>1600</v>
      </c>
      <c r="I27" s="38">
        <v>3200</v>
      </c>
      <c r="J27" s="38">
        <v>6400</v>
      </c>
      <c r="K27" s="38">
        <v>12800</v>
      </c>
      <c r="L27" s="38">
        <v>25600</v>
      </c>
      <c r="M27" s="38">
        <v>51200</v>
      </c>
      <c r="N27" s="39">
        <v>102400</v>
      </c>
      <c r="AD27" s="101">
        <v>14032</v>
      </c>
      <c r="AE27" s="119">
        <v>1</v>
      </c>
      <c r="AF27" s="103">
        <f>((C55/AVERAGE($Q$13:$R$13))*100)*$B$27</f>
        <v>0</v>
      </c>
      <c r="AG27" s="104">
        <f t="shared" ref="AG27:AQ27" si="34">((D55/AVERAGE($Q$13:$R$13))*100)*$B$27</f>
        <v>0</v>
      </c>
      <c r="AH27" s="104">
        <f t="shared" si="34"/>
        <v>7.7379823798402275E-2</v>
      </c>
      <c r="AI27" s="104">
        <f t="shared" si="34"/>
        <v>0.28372602059414165</v>
      </c>
      <c r="AJ27" s="104">
        <f t="shared" si="34"/>
        <v>0.2665301602841687</v>
      </c>
      <c r="AK27" s="104">
        <f t="shared" si="34"/>
        <v>0</v>
      </c>
      <c r="AL27" s="104">
        <f t="shared" si="34"/>
        <v>0.22354205710571234</v>
      </c>
      <c r="AM27" s="104">
        <f t="shared" si="34"/>
        <v>0</v>
      </c>
      <c r="AN27" s="104">
        <f t="shared" si="34"/>
        <v>0</v>
      </c>
      <c r="AO27" s="104">
        <f t="shared" si="34"/>
        <v>0</v>
      </c>
      <c r="AP27" s="104">
        <f t="shared" si="34"/>
        <v>0</v>
      </c>
      <c r="AQ27" s="105">
        <f t="shared" si="34"/>
        <v>0</v>
      </c>
    </row>
    <row r="28" spans="1:43" ht="15.75" thickBot="1" x14ac:dyDescent="0.3">
      <c r="A28" s="51">
        <v>14033</v>
      </c>
      <c r="B28" s="71">
        <v>1.9118541033434651</v>
      </c>
      <c r="C28" s="53">
        <v>50</v>
      </c>
      <c r="D28" s="54">
        <v>100</v>
      </c>
      <c r="E28" s="54">
        <v>200</v>
      </c>
      <c r="F28" s="54">
        <v>400</v>
      </c>
      <c r="G28" s="54">
        <v>800</v>
      </c>
      <c r="H28" s="54">
        <v>1600</v>
      </c>
      <c r="I28" s="54">
        <v>3200</v>
      </c>
      <c r="J28" s="54">
        <v>6400</v>
      </c>
      <c r="K28" s="54">
        <v>12800</v>
      </c>
      <c r="L28" s="54">
        <v>25600</v>
      </c>
      <c r="M28" s="54">
        <v>51200</v>
      </c>
      <c r="N28" s="55">
        <v>102400</v>
      </c>
      <c r="AD28" s="106">
        <v>14033</v>
      </c>
      <c r="AE28" s="120">
        <v>1</v>
      </c>
      <c r="AF28" s="121">
        <f>((C56/AVERAGE($Q$13:$R$13))*100)*$B$28</f>
        <v>0</v>
      </c>
      <c r="AG28" s="122">
        <f t="shared" ref="AG28:AQ28" si="35">((D56/AVERAGE($Q$13:$R$13))*100)*$B$28</f>
        <v>0</v>
      </c>
      <c r="AH28" s="122">
        <f t="shared" si="35"/>
        <v>0</v>
      </c>
      <c r="AI28" s="122">
        <f t="shared" si="35"/>
        <v>0</v>
      </c>
      <c r="AJ28" s="122">
        <f t="shared" si="35"/>
        <v>0</v>
      </c>
      <c r="AK28" s="122">
        <f t="shared" si="35"/>
        <v>0</v>
      </c>
      <c r="AL28" s="122">
        <f t="shared" si="35"/>
        <v>0.9746173706121668</v>
      </c>
      <c r="AM28" s="122">
        <f t="shared" si="35"/>
        <v>0</v>
      </c>
      <c r="AN28" s="122">
        <f t="shared" si="35"/>
        <v>0</v>
      </c>
      <c r="AO28" s="122">
        <f t="shared" si="35"/>
        <v>0</v>
      </c>
      <c r="AP28" s="122">
        <f t="shared" si="35"/>
        <v>0</v>
      </c>
      <c r="AQ28" s="123">
        <f t="shared" si="35"/>
        <v>0</v>
      </c>
    </row>
    <row r="29" spans="1:43" x14ac:dyDescent="0.25">
      <c r="AD29" s="124"/>
      <c r="AE29" s="124"/>
      <c r="AF29" s="124"/>
      <c r="AG29" s="124"/>
      <c r="AH29" s="124"/>
      <c r="AI29" s="124"/>
      <c r="AJ29" s="124"/>
      <c r="AK29" s="124"/>
      <c r="AL29" s="124"/>
      <c r="AM29" s="124"/>
      <c r="AN29" s="124"/>
      <c r="AO29" s="124"/>
      <c r="AP29" s="124"/>
      <c r="AQ29" s="124"/>
    </row>
    <row r="30" spans="1:43" ht="15.75" thickBot="1" x14ac:dyDescent="0.3">
      <c r="AD30" s="124"/>
      <c r="AE30" s="124"/>
      <c r="AF30" s="124"/>
      <c r="AG30" s="124"/>
      <c r="AH30" s="124"/>
      <c r="AI30" s="124"/>
      <c r="AJ30" s="124"/>
      <c r="AK30" s="124"/>
      <c r="AL30" s="124"/>
      <c r="AM30" s="124"/>
      <c r="AN30" s="124"/>
      <c r="AO30" s="124"/>
      <c r="AP30" s="124"/>
      <c r="AQ30" s="124"/>
    </row>
    <row r="31" spans="1:43" ht="15.75" thickBot="1" x14ac:dyDescent="0.3">
      <c r="A31" s="18" t="s">
        <v>13</v>
      </c>
      <c r="B31" s="19" t="s">
        <v>14</v>
      </c>
      <c r="C31" s="72" t="s">
        <v>30</v>
      </c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4"/>
      <c r="O31" s="75"/>
      <c r="P31" s="75"/>
      <c r="Q31" s="73" t="s">
        <v>31</v>
      </c>
      <c r="R31" s="73"/>
      <c r="S31" s="76"/>
      <c r="T31" s="76"/>
      <c r="U31" s="76"/>
      <c r="V31" s="76"/>
      <c r="W31" s="76"/>
      <c r="X31" s="76"/>
      <c r="Y31" s="76"/>
      <c r="Z31" s="76"/>
      <c r="AA31" s="76"/>
      <c r="AB31" s="77"/>
      <c r="AD31" s="124"/>
      <c r="AE31" s="125" t="s">
        <v>16</v>
      </c>
      <c r="AF31" s="126"/>
      <c r="AG31" s="126"/>
      <c r="AH31" s="126"/>
      <c r="AI31" s="126"/>
      <c r="AJ31" s="126"/>
      <c r="AK31" s="126"/>
      <c r="AL31" s="126"/>
      <c r="AM31" s="126"/>
      <c r="AN31" s="126"/>
      <c r="AO31" s="126"/>
      <c r="AP31" s="127"/>
      <c r="AQ31" s="124"/>
    </row>
    <row r="32" spans="1:43" ht="15.75" thickBot="1" x14ac:dyDescent="0.3">
      <c r="A32" s="26">
        <v>14009</v>
      </c>
      <c r="B32" s="27">
        <v>2.0830324909747295</v>
      </c>
      <c r="C32" s="48">
        <v>0</v>
      </c>
      <c r="D32" s="49">
        <v>0</v>
      </c>
      <c r="E32" s="49">
        <v>0</v>
      </c>
      <c r="F32" s="49">
        <v>0</v>
      </c>
      <c r="G32" s="49">
        <v>0</v>
      </c>
      <c r="H32" s="49">
        <v>0</v>
      </c>
      <c r="I32" s="49">
        <v>0</v>
      </c>
      <c r="J32" s="49">
        <v>0</v>
      </c>
      <c r="K32" s="49">
        <v>0</v>
      </c>
      <c r="L32" s="49">
        <v>0</v>
      </c>
      <c r="M32" s="49">
        <v>0</v>
      </c>
      <c r="N32" s="50">
        <v>0</v>
      </c>
      <c r="O32" s="78"/>
      <c r="Q32" s="40">
        <v>0.37556666700000002</v>
      </c>
      <c r="R32" s="41">
        <v>0.36906666700000001</v>
      </c>
      <c r="S32" s="41">
        <v>0.36356666700000001</v>
      </c>
      <c r="T32" s="41">
        <v>0.32806666700000003</v>
      </c>
      <c r="U32" s="41">
        <v>0.27500000000000002</v>
      </c>
      <c r="V32" s="41">
        <v>0.193266667</v>
      </c>
      <c r="W32" s="41">
        <v>0.11699999999999999</v>
      </c>
      <c r="X32" s="41">
        <v>0.06</v>
      </c>
      <c r="Y32" s="41">
        <v>2.4066667E-2</v>
      </c>
      <c r="Z32" s="41">
        <v>6.7666670000000005E-3</v>
      </c>
      <c r="AA32" s="41">
        <v>2E-3</v>
      </c>
      <c r="AB32" s="42">
        <v>1E-3</v>
      </c>
      <c r="AD32" s="128"/>
      <c r="AE32" s="98">
        <v>50</v>
      </c>
      <c r="AF32" s="99">
        <v>100</v>
      </c>
      <c r="AG32" s="99">
        <v>200</v>
      </c>
      <c r="AH32" s="99">
        <v>400</v>
      </c>
      <c r="AI32" s="99">
        <v>800</v>
      </c>
      <c r="AJ32" s="99">
        <v>1600</v>
      </c>
      <c r="AK32" s="99">
        <v>3200</v>
      </c>
      <c r="AL32" s="99">
        <v>6400</v>
      </c>
      <c r="AM32" s="99">
        <v>12800</v>
      </c>
      <c r="AN32" s="99">
        <v>25600</v>
      </c>
      <c r="AO32" s="99">
        <v>51200</v>
      </c>
      <c r="AP32" s="100">
        <v>102400</v>
      </c>
      <c r="AQ32" s="124"/>
    </row>
    <row r="33" spans="1:43" x14ac:dyDescent="0.25">
      <c r="A33" s="35">
        <v>14010</v>
      </c>
      <c r="B33" s="36">
        <v>1.7228915662650603</v>
      </c>
      <c r="C33" s="79">
        <v>0</v>
      </c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1">
        <v>0</v>
      </c>
      <c r="O33" s="78"/>
      <c r="Q33" s="79">
        <v>0.39726666700000002</v>
      </c>
      <c r="R33" s="80">
        <v>0.39300000000000002</v>
      </c>
      <c r="S33" s="80">
        <v>0.41036666699999996</v>
      </c>
      <c r="T33" s="80">
        <v>0.39100000000000001</v>
      </c>
      <c r="U33" s="80">
        <v>0.33126666700000001</v>
      </c>
      <c r="V33" s="80">
        <v>0.23300000000000001</v>
      </c>
      <c r="W33" s="80">
        <v>0.145166667</v>
      </c>
      <c r="X33" s="80">
        <v>7.8E-2</v>
      </c>
      <c r="Y33" s="80">
        <v>3.2000000000000001E-2</v>
      </c>
      <c r="Z33" s="80">
        <v>8.9999999999999993E-3</v>
      </c>
      <c r="AA33" s="80">
        <v>3.9999999999999992E-3</v>
      </c>
      <c r="AB33" s="81" t="s">
        <v>39</v>
      </c>
      <c r="AD33" s="128" t="s">
        <v>17</v>
      </c>
      <c r="AE33" s="98">
        <f>(AVERAGE(C32:C36)/AVERAGE($Q$5:$R$5))*100</f>
        <v>1.3030164823095861E-2</v>
      </c>
      <c r="AF33" s="98">
        <f t="shared" ref="AF33:AP33" si="36">(AVERAGE(D32:D36)/AVERAGE($Q$5:$R$5))*100</f>
        <v>0</v>
      </c>
      <c r="AG33" s="98">
        <f t="shared" si="36"/>
        <v>3.387842854004923E-2</v>
      </c>
      <c r="AH33" s="98">
        <f t="shared" si="36"/>
        <v>0</v>
      </c>
      <c r="AI33" s="98">
        <f t="shared" si="36"/>
        <v>1.8242230752334207E-2</v>
      </c>
      <c r="AJ33" s="98">
        <f t="shared" si="36"/>
        <v>5.6464030193195638E-2</v>
      </c>
      <c r="AK33" s="98">
        <f t="shared" si="36"/>
        <v>6.3413486179286285E-2</v>
      </c>
      <c r="AL33" s="98">
        <f t="shared" si="36"/>
        <v>1.9979568688527221E-2</v>
      </c>
      <c r="AM33" s="98">
        <f t="shared" si="36"/>
        <v>0.1120594174786244</v>
      </c>
      <c r="AN33" s="98">
        <f t="shared" si="36"/>
        <v>1.8242230752334207E-2</v>
      </c>
      <c r="AO33" s="98">
        <f t="shared" si="36"/>
        <v>2.8666362610810889E-2</v>
      </c>
      <c r="AP33" s="98">
        <f t="shared" si="36"/>
        <v>5.4726692257002607E-2</v>
      </c>
      <c r="AQ33" s="124"/>
    </row>
    <row r="34" spans="1:43" ht="15.75" thickBot="1" x14ac:dyDescent="0.3">
      <c r="A34" s="35">
        <v>14011</v>
      </c>
      <c r="B34" s="36">
        <v>2.3043478260869565</v>
      </c>
      <c r="C34" s="79">
        <v>2.5000000000000001E-4</v>
      </c>
      <c r="D34" s="80">
        <v>0</v>
      </c>
      <c r="E34" s="80">
        <v>6.4999999999999997E-4</v>
      </c>
      <c r="F34" s="80">
        <v>0</v>
      </c>
      <c r="G34" s="80">
        <v>0</v>
      </c>
      <c r="H34" s="80">
        <v>1.0833330000000001E-3</v>
      </c>
      <c r="I34" s="80">
        <v>1.0666670000000001E-3</v>
      </c>
      <c r="J34" s="80">
        <v>3.8333300000000002E-4</v>
      </c>
      <c r="K34" s="80">
        <v>1E-3</v>
      </c>
      <c r="L34" s="80">
        <v>3.5000000000000005E-4</v>
      </c>
      <c r="M34" s="80">
        <v>5.4999999999999992E-4</v>
      </c>
      <c r="N34" s="81">
        <v>4.9999999999999914E-5</v>
      </c>
      <c r="O34" s="78"/>
      <c r="Q34" s="47"/>
      <c r="AB34" s="82"/>
      <c r="AD34" s="129" t="s">
        <v>18</v>
      </c>
      <c r="AE34" s="121">
        <f>_xlfn.STDEV.S(AF4:AF8)</f>
        <v>6.7140248610036937E-2</v>
      </c>
      <c r="AF34" s="121">
        <f t="shared" ref="AF34:AP34" si="37">_xlfn.STDEV.S(AG4:AG8)</f>
        <v>0</v>
      </c>
      <c r="AG34" s="121">
        <f t="shared" si="37"/>
        <v>0.17456464638609603</v>
      </c>
      <c r="AH34" s="121">
        <f t="shared" si="37"/>
        <v>0</v>
      </c>
      <c r="AI34" s="121">
        <f t="shared" si="37"/>
        <v>6.768594584111999E-2</v>
      </c>
      <c r="AJ34" s="121">
        <f t="shared" si="37"/>
        <v>0.29094098778982869</v>
      </c>
      <c r="AK34" s="121">
        <f t="shared" si="37"/>
        <v>0.28062222553922267</v>
      </c>
      <c r="AL34" s="121">
        <f t="shared" si="37"/>
        <v>0.1029482916817252</v>
      </c>
      <c r="AM34" s="121">
        <f t="shared" si="37"/>
        <v>0.30285599546384001</v>
      </c>
      <c r="AN34" s="121">
        <f t="shared" si="37"/>
        <v>9.3996348054051743E-2</v>
      </c>
      <c r="AO34" s="121">
        <f t="shared" si="37"/>
        <v>0.14770854694208124</v>
      </c>
      <c r="AP34" s="121">
        <f t="shared" si="37"/>
        <v>0.19047566141452907</v>
      </c>
      <c r="AQ34" s="124"/>
    </row>
    <row r="35" spans="1:43" x14ac:dyDescent="0.25">
      <c r="A35" s="35">
        <v>14012</v>
      </c>
      <c r="B35" s="36">
        <v>1.8849557522123894</v>
      </c>
      <c r="C35" s="79">
        <v>0</v>
      </c>
      <c r="D35" s="80">
        <v>0</v>
      </c>
      <c r="E35" s="80">
        <v>0</v>
      </c>
      <c r="F35" s="80">
        <v>0</v>
      </c>
      <c r="G35" s="80">
        <v>0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1">
        <v>0</v>
      </c>
      <c r="O35" s="78"/>
      <c r="Q35" s="47"/>
      <c r="AB35" s="82"/>
      <c r="AD35" s="130" t="s">
        <v>19</v>
      </c>
      <c r="AE35" s="98">
        <f>(AVERAGE(C37:C41)/AVERAGE($Q$7:$R$7))*100</f>
        <v>1.8233150273224048</v>
      </c>
      <c r="AF35" s="98">
        <f t="shared" ref="AF35:AP35" si="38">(AVERAGE(D37:D41)/AVERAGE($Q$7:$R$7))*100</f>
        <v>0.62795989071038261</v>
      </c>
      <c r="AG35" s="98">
        <f t="shared" si="38"/>
        <v>0.12477229508196723</v>
      </c>
      <c r="AH35" s="98">
        <f t="shared" si="38"/>
        <v>0</v>
      </c>
      <c r="AI35" s="98">
        <f t="shared" si="38"/>
        <v>0</v>
      </c>
      <c r="AJ35" s="98">
        <f t="shared" si="38"/>
        <v>0</v>
      </c>
      <c r="AK35" s="98">
        <f t="shared" si="38"/>
        <v>0.10928961748633879</v>
      </c>
      <c r="AL35" s="98">
        <f t="shared" si="38"/>
        <v>0</v>
      </c>
      <c r="AM35" s="98">
        <f t="shared" si="38"/>
        <v>5.9198524590163941E-2</v>
      </c>
      <c r="AN35" s="98">
        <f t="shared" si="38"/>
        <v>1.5938032786885246E-2</v>
      </c>
      <c r="AO35" s="98">
        <f t="shared" si="38"/>
        <v>3.7795956284153005E-2</v>
      </c>
      <c r="AP35" s="98">
        <f t="shared" si="38"/>
        <v>0</v>
      </c>
      <c r="AQ35" s="124"/>
    </row>
    <row r="36" spans="1:43" ht="15.75" thickBot="1" x14ac:dyDescent="0.3">
      <c r="A36" s="51">
        <v>14013</v>
      </c>
      <c r="B36" s="52">
        <v>1.6593406593406594</v>
      </c>
      <c r="C36" s="44">
        <v>0</v>
      </c>
      <c r="D36" s="45">
        <v>0</v>
      </c>
      <c r="E36" s="45">
        <v>0</v>
      </c>
      <c r="F36" s="45">
        <v>0</v>
      </c>
      <c r="G36" s="45">
        <v>3.5000000000000005E-4</v>
      </c>
      <c r="H36" s="45">
        <v>0</v>
      </c>
      <c r="I36" s="45">
        <v>1.5000000000000001E-4</v>
      </c>
      <c r="J36" s="45">
        <v>0</v>
      </c>
      <c r="K36" s="45">
        <v>1.15E-3</v>
      </c>
      <c r="L36" s="45">
        <v>0</v>
      </c>
      <c r="M36" s="45">
        <v>0</v>
      </c>
      <c r="N36" s="46">
        <v>1E-3</v>
      </c>
      <c r="O36" s="83"/>
      <c r="P36" s="84"/>
      <c r="Q36" s="43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5"/>
      <c r="AD36" s="130" t="s">
        <v>18</v>
      </c>
      <c r="AE36" s="121">
        <f>_xlfn.STDEV.S(AF9:AF13)</f>
        <v>4.5259905769856594</v>
      </c>
      <c r="AF36" s="121">
        <f t="shared" ref="AF36:AP36" si="39">_xlfn.STDEV.S(AG9:AG13)</f>
        <v>1.4899705811904445</v>
      </c>
      <c r="AG36" s="121">
        <f t="shared" si="39"/>
        <v>0.44441395812376444</v>
      </c>
      <c r="AH36" s="121">
        <f t="shared" si="39"/>
        <v>0</v>
      </c>
      <c r="AI36" s="121">
        <f t="shared" si="39"/>
        <v>0</v>
      </c>
      <c r="AJ36" s="121">
        <f t="shared" si="39"/>
        <v>0</v>
      </c>
      <c r="AK36" s="121">
        <f t="shared" si="39"/>
        <v>0.26024262852512547</v>
      </c>
      <c r="AL36" s="121">
        <f t="shared" si="39"/>
        <v>0</v>
      </c>
      <c r="AM36" s="121">
        <f t="shared" si="39"/>
        <v>0.22462894966828673</v>
      </c>
      <c r="AN36" s="121">
        <f t="shared" si="39"/>
        <v>5.6768084861089418E-2</v>
      </c>
      <c r="AO36" s="121">
        <f t="shared" si="39"/>
        <v>0.13462163633584395</v>
      </c>
      <c r="AP36" s="121">
        <f t="shared" si="39"/>
        <v>0</v>
      </c>
      <c r="AQ36" s="124"/>
    </row>
    <row r="37" spans="1:43" x14ac:dyDescent="0.25">
      <c r="A37" s="59">
        <v>14014</v>
      </c>
      <c r="B37" s="60">
        <v>3.0979020979020984</v>
      </c>
      <c r="C37" s="40">
        <v>8.9166599999999994E-4</v>
      </c>
      <c r="D37" s="41">
        <v>0</v>
      </c>
      <c r="E37" s="41">
        <v>0</v>
      </c>
      <c r="F37" s="41">
        <v>0</v>
      </c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42">
        <v>0</v>
      </c>
      <c r="O37" s="33"/>
      <c r="P37" s="86"/>
      <c r="Q37" s="59" t="s">
        <v>31</v>
      </c>
      <c r="R37" s="87"/>
      <c r="S37" s="88"/>
      <c r="T37" s="88"/>
      <c r="U37" s="88"/>
      <c r="V37" s="88"/>
      <c r="W37" s="88"/>
      <c r="X37" s="88"/>
      <c r="Y37" s="88"/>
      <c r="Z37" s="88"/>
      <c r="AA37" s="88"/>
      <c r="AB37" s="89"/>
      <c r="AD37" s="128" t="s">
        <v>20</v>
      </c>
      <c r="AE37" s="98">
        <f>(AVERAGE(C42:C46)/AVERAGE($Q$9:$R$9))*100</f>
        <v>0</v>
      </c>
      <c r="AF37" s="98">
        <f t="shared" ref="AF37:AP37" si="40">(AVERAGE(D42:D46)/AVERAGE($Q$9:$R$9))*100</f>
        <v>0</v>
      </c>
      <c r="AG37" s="98">
        <f t="shared" si="40"/>
        <v>0.31308817619986973</v>
      </c>
      <c r="AH37" s="98">
        <f t="shared" si="40"/>
        <v>6.2306104716391995E-2</v>
      </c>
      <c r="AI37" s="98">
        <f t="shared" si="40"/>
        <v>0</v>
      </c>
      <c r="AJ37" s="98">
        <f t="shared" si="40"/>
        <v>6.2306104716391995E-2</v>
      </c>
      <c r="AK37" s="98">
        <f t="shared" si="40"/>
        <v>6.2306104716391995E-2</v>
      </c>
      <c r="AL37" s="98">
        <f t="shared" si="40"/>
        <v>0</v>
      </c>
      <c r="AM37" s="98">
        <f t="shared" si="40"/>
        <v>6.7498072422408923E-3</v>
      </c>
      <c r="AN37" s="98">
        <f t="shared" si="40"/>
        <v>6.2306104716391995E-2</v>
      </c>
      <c r="AO37" s="98">
        <f t="shared" si="40"/>
        <v>3.7902859600436885E-2</v>
      </c>
      <c r="AP37" s="98">
        <f t="shared" si="40"/>
        <v>0</v>
      </c>
      <c r="AQ37" s="124"/>
    </row>
    <row r="38" spans="1:43" ht="15.75" thickBot="1" x14ac:dyDescent="0.3">
      <c r="A38" s="35">
        <v>14015</v>
      </c>
      <c r="B38" s="61">
        <v>7.0000000000000009</v>
      </c>
      <c r="C38" s="79">
        <v>5.9833330000000004E-3</v>
      </c>
      <c r="D38" s="80">
        <v>1E-3</v>
      </c>
      <c r="E38" s="80">
        <v>0</v>
      </c>
      <c r="F38" s="80">
        <v>0</v>
      </c>
      <c r="G38" s="80">
        <v>0</v>
      </c>
      <c r="H38" s="80">
        <v>0</v>
      </c>
      <c r="I38" s="80">
        <v>0</v>
      </c>
      <c r="J38" s="80">
        <v>0</v>
      </c>
      <c r="K38" s="80">
        <v>0</v>
      </c>
      <c r="L38" s="80">
        <v>0</v>
      </c>
      <c r="M38" s="80">
        <v>0</v>
      </c>
      <c r="N38" s="81">
        <v>0</v>
      </c>
      <c r="O38" s="78"/>
      <c r="Q38" s="79">
        <v>0.372</v>
      </c>
      <c r="R38" s="80">
        <v>0.34500000000000003</v>
      </c>
      <c r="S38" s="80">
        <v>0.32998333299999999</v>
      </c>
      <c r="T38" s="80">
        <v>0.30499999999999999</v>
      </c>
      <c r="U38" s="80">
        <v>0.25</v>
      </c>
      <c r="V38" s="80">
        <v>0.17028333300000001</v>
      </c>
      <c r="W38" s="80">
        <v>0.109883333</v>
      </c>
      <c r="X38" s="80">
        <v>5.1000000000000004E-2</v>
      </c>
      <c r="Y38" s="80">
        <v>2.0983333E-2</v>
      </c>
      <c r="Z38" s="80">
        <v>3.3833330000000001E-3</v>
      </c>
      <c r="AA38" s="80">
        <v>5.0833300000000003E-4</v>
      </c>
      <c r="AB38" s="81">
        <v>1E-3</v>
      </c>
      <c r="AD38" s="129" t="s">
        <v>18</v>
      </c>
      <c r="AE38" s="121">
        <f>_xlfn.STDEV.S(AF14:AF18)</f>
        <v>0</v>
      </c>
      <c r="AF38" s="121">
        <f t="shared" ref="AF38:AP38" si="41">_xlfn.STDEV.S(AG14:AG18)</f>
        <v>0</v>
      </c>
      <c r="AG38" s="121">
        <f t="shared" si="41"/>
        <v>1.2498925535215188</v>
      </c>
      <c r="AH38" s="121">
        <f t="shared" si="41"/>
        <v>0.25606986340187116</v>
      </c>
      <c r="AI38" s="121">
        <f t="shared" si="41"/>
        <v>0</v>
      </c>
      <c r="AJ38" s="121">
        <f t="shared" si="41"/>
        <v>0.24873483652169531</v>
      </c>
      <c r="AK38" s="121">
        <f t="shared" si="41"/>
        <v>0.24873483652169531</v>
      </c>
      <c r="AL38" s="121">
        <f t="shared" si="41"/>
        <v>0</v>
      </c>
      <c r="AM38" s="121">
        <f t="shared" si="41"/>
        <v>2.6946191044904817E-2</v>
      </c>
      <c r="AN38" s="121">
        <f t="shared" si="41"/>
        <v>0.24873483652169531</v>
      </c>
      <c r="AO38" s="121">
        <f t="shared" si="41"/>
        <v>0.15131360930575247</v>
      </c>
      <c r="AP38" s="121">
        <f t="shared" si="41"/>
        <v>0</v>
      </c>
      <c r="AQ38" s="124"/>
    </row>
    <row r="39" spans="1:43" x14ac:dyDescent="0.25">
      <c r="A39" s="35">
        <v>14016</v>
      </c>
      <c r="B39" s="61">
        <v>1.5928853754940713</v>
      </c>
      <c r="C39" s="79">
        <v>1.7000000000000001E-2</v>
      </c>
      <c r="D39" s="80">
        <v>8.183333000000001E-3</v>
      </c>
      <c r="E39" s="80">
        <v>2.2833330000000002E-3</v>
      </c>
      <c r="F39" s="80">
        <v>0</v>
      </c>
      <c r="G39" s="80">
        <v>0</v>
      </c>
      <c r="H39" s="80">
        <v>0</v>
      </c>
      <c r="I39" s="80">
        <v>1E-3</v>
      </c>
      <c r="J39" s="80">
        <v>0</v>
      </c>
      <c r="K39" s="80">
        <v>8.3332999999999996E-5</v>
      </c>
      <c r="L39" s="80">
        <v>2.91666E-4</v>
      </c>
      <c r="M39" s="80">
        <v>6.9166599999999996E-4</v>
      </c>
      <c r="N39" s="81">
        <v>0</v>
      </c>
      <c r="Q39" s="79">
        <v>0.39100000000000001</v>
      </c>
      <c r="R39" s="80">
        <v>0.35599999999999998</v>
      </c>
      <c r="S39" s="80">
        <v>0.36238333299999997</v>
      </c>
      <c r="T39" s="80">
        <v>0.32900000000000001</v>
      </c>
      <c r="U39" s="80">
        <v>0.27300000000000002</v>
      </c>
      <c r="V39" s="80">
        <v>0.202083333</v>
      </c>
      <c r="W39" s="80">
        <v>0.12300000000000001</v>
      </c>
      <c r="X39" s="80">
        <v>5.8383333000000003E-2</v>
      </c>
      <c r="Y39" s="80">
        <v>2.4883333000000001E-2</v>
      </c>
      <c r="Z39" s="80">
        <v>5.183333E-3</v>
      </c>
      <c r="AA39" s="80">
        <v>1.91666E-4</v>
      </c>
      <c r="AB39" s="81">
        <v>0</v>
      </c>
      <c r="AD39" s="130" t="s">
        <v>21</v>
      </c>
      <c r="AE39" s="98">
        <f>(AVERAGE(C47:C51)/AVERAGE($Q$11:$R$11))*100</f>
        <v>8.2295044899122427</v>
      </c>
      <c r="AF39" s="98">
        <f t="shared" ref="AF39:AP39" si="42">(AVERAGE(D47:D51)/AVERAGE($Q$11:$R$11))*100</f>
        <v>3.9784088420226023</v>
      </c>
      <c r="AG39" s="98">
        <f t="shared" si="42"/>
        <v>1.6908237578596059</v>
      </c>
      <c r="AH39" s="98">
        <f t="shared" si="42"/>
        <v>0.49730110525282528</v>
      </c>
      <c r="AI39" s="98">
        <f t="shared" si="42"/>
        <v>0.19892044210113022</v>
      </c>
      <c r="AJ39" s="98">
        <f t="shared" si="42"/>
        <v>0.19892044210113013</v>
      </c>
      <c r="AK39" s="98">
        <f t="shared" si="42"/>
        <v>0.49730110525282523</v>
      </c>
      <c r="AL39" s="98">
        <f t="shared" si="42"/>
        <v>0.19892044210113013</v>
      </c>
      <c r="AM39" s="98">
        <f t="shared" si="42"/>
        <v>0.47160724796816961</v>
      </c>
      <c r="AN39" s="98">
        <f t="shared" si="42"/>
        <v>0.11355045218613548</v>
      </c>
      <c r="AO39" s="98">
        <f t="shared" si="42"/>
        <v>0.20306465113164401</v>
      </c>
      <c r="AP39" s="98">
        <f t="shared" si="42"/>
        <v>0.39784088420226027</v>
      </c>
      <c r="AQ39" s="124"/>
    </row>
    <row r="40" spans="1:43" ht="15.75" thickBot="1" x14ac:dyDescent="0.3">
      <c r="A40" s="35">
        <v>14017</v>
      </c>
      <c r="B40" s="61">
        <v>3.5423728813559325</v>
      </c>
      <c r="C40" s="79">
        <v>1.0083330000000001E-3</v>
      </c>
      <c r="D40" s="80">
        <v>0</v>
      </c>
      <c r="E40" s="80">
        <v>0</v>
      </c>
      <c r="F40" s="80">
        <v>0</v>
      </c>
      <c r="G40" s="80">
        <v>0</v>
      </c>
      <c r="H40" s="80">
        <v>0</v>
      </c>
      <c r="I40" s="80">
        <v>0</v>
      </c>
      <c r="J40" s="80">
        <v>0</v>
      </c>
      <c r="K40" s="80">
        <v>0</v>
      </c>
      <c r="L40" s="80">
        <v>0</v>
      </c>
      <c r="M40" s="80">
        <v>0</v>
      </c>
      <c r="N40" s="81">
        <v>0</v>
      </c>
      <c r="Q40" s="47"/>
      <c r="AB40" s="82"/>
      <c r="AD40" s="130" t="s">
        <v>18</v>
      </c>
      <c r="AE40" s="121">
        <f>_xlfn.STDEV.S(AF19:AF23)</f>
        <v>27.638934297379947</v>
      </c>
      <c r="AF40" s="121">
        <f t="shared" ref="AF40:AP40" si="43">_xlfn.STDEV.S(AG19:AG23)</f>
        <v>14.89720338066104</v>
      </c>
      <c r="AG40" s="121">
        <f t="shared" si="43"/>
        <v>7.0507817901763286</v>
      </c>
      <c r="AH40" s="121">
        <f t="shared" si="43"/>
        <v>1.86215042258263</v>
      </c>
      <c r="AI40" s="121">
        <f t="shared" si="43"/>
        <v>0.52900527422867039</v>
      </c>
      <c r="AJ40" s="121">
        <f t="shared" si="43"/>
        <v>2.7858503182968475</v>
      </c>
      <c r="AK40" s="121">
        <f t="shared" si="43"/>
        <v>4.0469680384290161</v>
      </c>
      <c r="AL40" s="121">
        <f t="shared" si="43"/>
        <v>0.74533992163381502</v>
      </c>
      <c r="AM40" s="121">
        <f t="shared" si="43"/>
        <v>3.9964664177951001</v>
      </c>
      <c r="AN40" s="121">
        <f t="shared" si="43"/>
        <v>0.36171269229287567</v>
      </c>
      <c r="AO40" s="121">
        <f t="shared" si="43"/>
        <v>1.4097755075942939</v>
      </c>
      <c r="AP40" s="121">
        <f t="shared" si="43"/>
        <v>1.49067984326763</v>
      </c>
      <c r="AQ40" s="124"/>
    </row>
    <row r="41" spans="1:43" ht="15.75" thickBot="1" x14ac:dyDescent="0.3">
      <c r="A41" s="51">
        <v>14018</v>
      </c>
      <c r="B41" s="62">
        <v>1.8670520231213874</v>
      </c>
      <c r="C41" s="44">
        <v>8.4833330000000009E-3</v>
      </c>
      <c r="D41" s="45">
        <v>2.3083330000000001E-3</v>
      </c>
      <c r="E41" s="45">
        <v>0</v>
      </c>
      <c r="F41" s="45">
        <v>0</v>
      </c>
      <c r="G41" s="45">
        <v>0</v>
      </c>
      <c r="H41" s="45">
        <v>0</v>
      </c>
      <c r="I41" s="45">
        <v>1E-3</v>
      </c>
      <c r="J41" s="45">
        <v>0</v>
      </c>
      <c r="K41" s="45">
        <v>1E-3</v>
      </c>
      <c r="L41" s="45">
        <v>0</v>
      </c>
      <c r="M41" s="45">
        <v>0</v>
      </c>
      <c r="N41" s="46">
        <v>0</v>
      </c>
      <c r="O41" s="84"/>
      <c r="P41" s="84"/>
      <c r="Q41" s="43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5"/>
      <c r="AD41" s="128" t="s">
        <v>22</v>
      </c>
      <c r="AE41" s="98">
        <f>(AVERAGE(C52:C56)/AVERAGE($Q$13:$R$13))*100</f>
        <v>0</v>
      </c>
      <c r="AF41" s="98">
        <f t="shared" ref="AF41:AP41" si="44">(AVERAGE(D52:D56)/AVERAGE($Q$13:$R$13))*100</f>
        <v>0</v>
      </c>
      <c r="AG41" s="98">
        <f t="shared" si="44"/>
        <v>7.6466402606852838E-3</v>
      </c>
      <c r="AH41" s="98">
        <f t="shared" si="44"/>
        <v>2.803768095584604E-2</v>
      </c>
      <c r="AI41" s="98">
        <f t="shared" si="44"/>
        <v>2.633839357951482E-2</v>
      </c>
      <c r="AJ41" s="98">
        <f t="shared" si="44"/>
        <v>0.10195520347580378</v>
      </c>
      <c r="AK41" s="98">
        <f t="shared" si="44"/>
        <v>0.22600073502309959</v>
      </c>
      <c r="AL41" s="98">
        <f t="shared" si="44"/>
        <v>3.2285848419072359E-2</v>
      </c>
      <c r="AM41" s="98">
        <f t="shared" si="44"/>
        <v>0</v>
      </c>
      <c r="AN41" s="98">
        <f t="shared" si="44"/>
        <v>0</v>
      </c>
      <c r="AO41" s="98">
        <f t="shared" si="44"/>
        <v>1.7842160608265663E-2</v>
      </c>
      <c r="AP41" s="98">
        <f t="shared" si="44"/>
        <v>5.947352884354066E-3</v>
      </c>
      <c r="AQ41" s="124"/>
    </row>
    <row r="42" spans="1:43" ht="15.75" thickBot="1" x14ac:dyDescent="0.3">
      <c r="A42" s="59">
        <v>14019</v>
      </c>
      <c r="B42" s="63">
        <v>1.8379888268156424</v>
      </c>
      <c r="C42" s="40">
        <v>0</v>
      </c>
      <c r="D42" s="41">
        <v>0</v>
      </c>
      <c r="E42" s="41">
        <v>0</v>
      </c>
      <c r="F42" s="41">
        <v>1E-3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2">
        <v>0</v>
      </c>
      <c r="O42" s="86"/>
      <c r="P42" s="86"/>
      <c r="Q42" s="59" t="s">
        <v>31</v>
      </c>
      <c r="R42" s="87"/>
      <c r="S42" s="88"/>
      <c r="T42" s="88"/>
      <c r="U42" s="88"/>
      <c r="V42" s="88"/>
      <c r="W42" s="88"/>
      <c r="X42" s="88"/>
      <c r="Y42" s="88"/>
      <c r="Z42" s="88"/>
      <c r="AA42" s="88"/>
      <c r="AB42" s="89"/>
      <c r="AD42" s="129" t="s">
        <v>18</v>
      </c>
      <c r="AE42" s="121">
        <f>_xlfn.STDEV.S(AF24:AF28)</f>
        <v>0</v>
      </c>
      <c r="AF42" s="121">
        <f t="shared" ref="AF42:AP42" si="45">_xlfn.STDEV.S(AG24:AG28)</f>
        <v>0</v>
      </c>
      <c r="AG42" s="121">
        <f t="shared" si="45"/>
        <v>3.4605309220036691E-2</v>
      </c>
      <c r="AH42" s="121">
        <f t="shared" si="45"/>
        <v>0.12688613380680119</v>
      </c>
      <c r="AI42" s="121">
        <f t="shared" si="45"/>
        <v>0.11919591128986318</v>
      </c>
      <c r="AJ42" s="121">
        <f t="shared" si="45"/>
        <v>0.51901548771476702</v>
      </c>
      <c r="AK42" s="121">
        <f t="shared" si="45"/>
        <v>0.55543445363283617</v>
      </c>
      <c r="AL42" s="121">
        <f t="shared" si="45"/>
        <v>0.16435507744817213</v>
      </c>
      <c r="AM42" s="121">
        <f t="shared" si="45"/>
        <v>0</v>
      </c>
      <c r="AN42" s="121">
        <f t="shared" si="45"/>
        <v>0</v>
      </c>
      <c r="AO42" s="121">
        <f t="shared" si="45"/>
        <v>9.0827710350084245E-2</v>
      </c>
      <c r="AP42" s="121">
        <f t="shared" si="45"/>
        <v>3.0275730444865527E-2</v>
      </c>
      <c r="AQ42" s="124"/>
    </row>
    <row r="43" spans="1:43" x14ac:dyDescent="0.25">
      <c r="A43" s="35">
        <v>14020</v>
      </c>
      <c r="B43" s="64">
        <v>4.5294117647058822</v>
      </c>
      <c r="C43" s="79">
        <v>0</v>
      </c>
      <c r="D43" s="80">
        <v>0</v>
      </c>
      <c r="E43" s="80">
        <v>0</v>
      </c>
      <c r="F43" s="80">
        <v>0</v>
      </c>
      <c r="G43" s="80">
        <v>0</v>
      </c>
      <c r="H43" s="80">
        <v>0</v>
      </c>
      <c r="I43" s="80">
        <v>0</v>
      </c>
      <c r="J43" s="80">
        <v>0</v>
      </c>
      <c r="K43" s="80">
        <v>0</v>
      </c>
      <c r="L43" s="80">
        <v>0</v>
      </c>
      <c r="M43" s="80">
        <v>0</v>
      </c>
      <c r="N43" s="81">
        <v>0</v>
      </c>
      <c r="Q43" s="79">
        <v>0.32998333299999999</v>
      </c>
      <c r="R43" s="80">
        <v>0.30199999999999999</v>
      </c>
      <c r="S43" s="80">
        <v>0.27700000000000002</v>
      </c>
      <c r="T43" s="80">
        <v>0.307</v>
      </c>
      <c r="U43" s="80">
        <v>0.214</v>
      </c>
      <c r="V43" s="80">
        <v>0.17099999999999999</v>
      </c>
      <c r="W43" s="80">
        <v>9.6999999999999989E-2</v>
      </c>
      <c r="X43" s="80">
        <v>4.5583332999999997E-2</v>
      </c>
      <c r="Y43" s="80">
        <v>1.7083333000000003E-2</v>
      </c>
      <c r="Z43" s="80">
        <v>4.0000000000000001E-3</v>
      </c>
      <c r="AA43" s="80">
        <v>1E-3</v>
      </c>
      <c r="AB43" s="81">
        <v>1E-3</v>
      </c>
    </row>
    <row r="44" spans="1:43" x14ac:dyDescent="0.25">
      <c r="A44" s="35">
        <v>14021</v>
      </c>
      <c r="B44" s="64">
        <v>1.7853403141361255</v>
      </c>
      <c r="C44" s="79">
        <v>0</v>
      </c>
      <c r="D44" s="80">
        <v>0</v>
      </c>
      <c r="E44" s="80">
        <v>5.025E-3</v>
      </c>
      <c r="F44" s="80">
        <v>0</v>
      </c>
      <c r="G44" s="80">
        <v>0</v>
      </c>
      <c r="H44" s="80">
        <v>1E-3</v>
      </c>
      <c r="I44" s="80">
        <v>1E-3</v>
      </c>
      <c r="J44" s="80">
        <v>0</v>
      </c>
      <c r="K44" s="80">
        <v>1.0833299999999998E-4</v>
      </c>
      <c r="L44" s="80">
        <v>1E-3</v>
      </c>
      <c r="M44" s="80">
        <v>6.0833299999999996E-4</v>
      </c>
      <c r="N44" s="81">
        <v>0</v>
      </c>
      <c r="Q44" s="79">
        <v>0.34099999999999997</v>
      </c>
      <c r="R44" s="80">
        <v>0.311</v>
      </c>
      <c r="S44" s="80">
        <v>0.316</v>
      </c>
      <c r="T44" s="80">
        <v>0.30199999999999999</v>
      </c>
      <c r="U44" s="80">
        <v>0.24958333299999999</v>
      </c>
      <c r="V44" s="80">
        <v>0.184</v>
      </c>
      <c r="W44" s="80">
        <v>0.112</v>
      </c>
      <c r="X44" s="80">
        <v>5.0583333000000001E-2</v>
      </c>
      <c r="Y44" s="80">
        <v>2.2783332999999999E-2</v>
      </c>
      <c r="Z44" s="80">
        <v>4.0000000000000001E-3</v>
      </c>
      <c r="AA44" s="80">
        <v>0</v>
      </c>
      <c r="AB44" s="81">
        <v>0</v>
      </c>
    </row>
    <row r="45" spans="1:43" x14ac:dyDescent="0.25">
      <c r="A45" s="35">
        <v>14022</v>
      </c>
      <c r="B45" s="64">
        <v>1.8823529411764706</v>
      </c>
      <c r="C45" s="79">
        <v>0</v>
      </c>
      <c r="D45" s="80">
        <v>0</v>
      </c>
      <c r="E45" s="80">
        <v>0</v>
      </c>
      <c r="F45" s="80">
        <v>0</v>
      </c>
      <c r="G45" s="80">
        <v>0</v>
      </c>
      <c r="H45" s="80">
        <v>0</v>
      </c>
      <c r="I45" s="80">
        <v>0</v>
      </c>
      <c r="J45" s="80">
        <v>0</v>
      </c>
      <c r="K45" s="80">
        <v>0</v>
      </c>
      <c r="L45" s="80">
        <v>0</v>
      </c>
      <c r="M45" s="80">
        <v>0</v>
      </c>
      <c r="N45" s="81">
        <v>0</v>
      </c>
      <c r="Q45" s="47"/>
      <c r="AB45" s="82"/>
    </row>
    <row r="46" spans="1:43" ht="15.75" thickBot="1" x14ac:dyDescent="0.3">
      <c r="A46" s="51">
        <v>14023</v>
      </c>
      <c r="B46" s="65">
        <v>4.333333333333333</v>
      </c>
      <c r="C46" s="44">
        <v>0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5">
        <v>0</v>
      </c>
      <c r="L46" s="45">
        <v>0</v>
      </c>
      <c r="M46" s="45">
        <v>0</v>
      </c>
      <c r="N46" s="46">
        <v>0</v>
      </c>
      <c r="O46" s="84"/>
      <c r="P46" s="84"/>
      <c r="Q46" s="43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5"/>
    </row>
    <row r="47" spans="1:43" x14ac:dyDescent="0.25">
      <c r="A47" s="59">
        <v>14024</v>
      </c>
      <c r="B47" s="66">
        <v>2.079136690647482</v>
      </c>
      <c r="C47" s="40">
        <v>1.7416670000000001E-3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2">
        <v>0</v>
      </c>
      <c r="O47" s="86"/>
      <c r="P47" s="86"/>
      <c r="Q47" s="59" t="s">
        <v>31</v>
      </c>
      <c r="R47" s="87"/>
      <c r="S47" s="88"/>
      <c r="T47" s="88"/>
      <c r="U47" s="88"/>
      <c r="V47" s="88"/>
      <c r="W47" s="88"/>
      <c r="X47" s="88"/>
      <c r="Y47" s="88"/>
      <c r="Z47" s="88"/>
      <c r="AA47" s="88"/>
      <c r="AB47" s="89"/>
    </row>
    <row r="48" spans="1:43" x14ac:dyDescent="0.25">
      <c r="A48" s="35">
        <v>14025</v>
      </c>
      <c r="B48" s="67">
        <v>2.7543859649122804</v>
      </c>
      <c r="C48" s="79">
        <v>0</v>
      </c>
      <c r="D48" s="80">
        <v>0</v>
      </c>
      <c r="E48" s="80">
        <v>0</v>
      </c>
      <c r="F48" s="80">
        <v>0</v>
      </c>
      <c r="G48" s="80">
        <v>0</v>
      </c>
      <c r="H48" s="80">
        <v>0</v>
      </c>
      <c r="I48" s="80">
        <v>0</v>
      </c>
      <c r="J48" s="80">
        <v>0</v>
      </c>
      <c r="K48" s="80">
        <v>1E-3</v>
      </c>
      <c r="L48" s="80">
        <v>0</v>
      </c>
      <c r="M48" s="80">
        <v>0</v>
      </c>
      <c r="N48" s="81">
        <v>0</v>
      </c>
      <c r="Q48" s="79">
        <v>0.20100000000000001</v>
      </c>
      <c r="R48" s="80">
        <v>0.19</v>
      </c>
      <c r="S48" s="80">
        <v>0.18</v>
      </c>
      <c r="T48" s="80">
        <v>0.17399999999999999</v>
      </c>
      <c r="U48" s="80">
        <v>0.13899999999999998</v>
      </c>
      <c r="V48" s="80">
        <v>8.8999999999999996E-2</v>
      </c>
      <c r="W48" s="80">
        <v>5.1999999999999998E-2</v>
      </c>
      <c r="X48" s="80">
        <v>2.4641667000000003E-2</v>
      </c>
      <c r="Y48" s="80">
        <v>8.2416669999999994E-3</v>
      </c>
      <c r="Z48" s="80">
        <v>2E-3</v>
      </c>
      <c r="AA48" s="80">
        <v>8.4166700000000004E-4</v>
      </c>
      <c r="AB48" s="81">
        <v>1.441667E-3</v>
      </c>
    </row>
    <row r="49" spans="1:28" x14ac:dyDescent="0.25">
      <c r="A49" s="35">
        <v>14026</v>
      </c>
      <c r="B49" s="67">
        <v>6.2631578947368389</v>
      </c>
      <c r="C49" s="79">
        <v>0</v>
      </c>
      <c r="D49" s="80">
        <v>0</v>
      </c>
      <c r="E49" s="80">
        <v>0</v>
      </c>
      <c r="F49" s="80">
        <v>0</v>
      </c>
      <c r="G49" s="80">
        <v>0</v>
      </c>
      <c r="H49" s="80">
        <v>2E-3</v>
      </c>
      <c r="I49" s="80">
        <v>2.9999999999999992E-3</v>
      </c>
      <c r="J49" s="80">
        <v>0</v>
      </c>
      <c r="K49" s="80">
        <v>3.0000000000000001E-3</v>
      </c>
      <c r="L49" s="80">
        <v>0</v>
      </c>
      <c r="M49" s="80">
        <v>1.041667E-3</v>
      </c>
      <c r="N49" s="81">
        <v>0</v>
      </c>
      <c r="Q49" s="79">
        <v>0.199341667</v>
      </c>
      <c r="R49" s="80">
        <v>0.214</v>
      </c>
      <c r="S49" s="80">
        <v>0.20300000000000001</v>
      </c>
      <c r="T49" s="80">
        <v>0.19344166700000001</v>
      </c>
      <c r="U49" s="80">
        <v>0.16</v>
      </c>
      <c r="V49" s="80">
        <v>0.113</v>
      </c>
      <c r="W49" s="80">
        <v>7.1041666999999989E-2</v>
      </c>
      <c r="X49" s="80">
        <v>2.5000000000000001E-2</v>
      </c>
      <c r="Y49" s="80">
        <v>7.7416669999999998E-3</v>
      </c>
      <c r="Z49" s="80">
        <v>1.541667E-3</v>
      </c>
      <c r="AA49" s="80" t="s">
        <v>36</v>
      </c>
      <c r="AB49" s="81" t="s">
        <v>35</v>
      </c>
    </row>
    <row r="50" spans="1:28" x14ac:dyDescent="0.25">
      <c r="A50" s="35">
        <v>14027</v>
      </c>
      <c r="B50" s="67">
        <v>2.1583011583011587</v>
      </c>
      <c r="C50" s="79">
        <v>0.06</v>
      </c>
      <c r="D50" s="80">
        <v>3.2000000000000001E-2</v>
      </c>
      <c r="E50" s="80">
        <v>1.5000000000000001E-2</v>
      </c>
      <c r="F50" s="80">
        <v>4.0000000000000001E-3</v>
      </c>
      <c r="G50" s="80">
        <v>1.0000000000000009E-3</v>
      </c>
      <c r="H50" s="80">
        <v>0</v>
      </c>
      <c r="I50" s="80">
        <v>2E-3</v>
      </c>
      <c r="J50" s="80">
        <v>0</v>
      </c>
      <c r="K50" s="80">
        <v>0</v>
      </c>
      <c r="L50" s="80">
        <v>1.4166700000000005E-4</v>
      </c>
      <c r="M50" s="80">
        <v>1E-3</v>
      </c>
      <c r="N50" s="81">
        <v>0</v>
      </c>
      <c r="Q50" s="47"/>
      <c r="AB50" s="82"/>
    </row>
    <row r="51" spans="1:28" ht="15.75" thickBot="1" x14ac:dyDescent="0.3">
      <c r="A51" s="51">
        <v>14028</v>
      </c>
      <c r="B51" s="68">
        <v>1.6756756756756757</v>
      </c>
      <c r="C51" s="44">
        <v>2.0999999999999998E-2</v>
      </c>
      <c r="D51" s="45">
        <v>8.0000000000000002E-3</v>
      </c>
      <c r="E51" s="45">
        <v>2E-3</v>
      </c>
      <c r="F51" s="45">
        <v>1E-3</v>
      </c>
      <c r="G51" s="45">
        <v>1E-3</v>
      </c>
      <c r="H51" s="45">
        <v>0</v>
      </c>
      <c r="I51" s="45">
        <v>0</v>
      </c>
      <c r="J51" s="45">
        <v>2E-3</v>
      </c>
      <c r="K51" s="45">
        <v>7.41667E-4</v>
      </c>
      <c r="L51" s="45">
        <v>1E-3</v>
      </c>
      <c r="M51" s="45">
        <v>0</v>
      </c>
      <c r="N51" s="46">
        <v>4.0000000000000001E-3</v>
      </c>
      <c r="O51" s="84"/>
      <c r="P51" s="84"/>
      <c r="Q51" s="43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5"/>
    </row>
    <row r="52" spans="1:28" x14ac:dyDescent="0.25">
      <c r="A52" s="59">
        <v>14029</v>
      </c>
      <c r="B52" s="69">
        <v>2.0714285714285716</v>
      </c>
      <c r="C52" s="40">
        <v>0</v>
      </c>
      <c r="D52" s="41">
        <v>0</v>
      </c>
      <c r="E52" s="41">
        <v>0</v>
      </c>
      <c r="F52" s="41">
        <v>0</v>
      </c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42">
        <v>0</v>
      </c>
      <c r="O52" s="86"/>
      <c r="P52" s="86"/>
      <c r="Q52" s="59" t="s">
        <v>31</v>
      </c>
      <c r="R52" s="87"/>
      <c r="S52" s="88"/>
      <c r="T52" s="88"/>
      <c r="U52" s="88"/>
      <c r="V52" s="88"/>
      <c r="W52" s="88"/>
      <c r="X52" s="88"/>
      <c r="Y52" s="88"/>
      <c r="Z52" s="88"/>
      <c r="AA52" s="88"/>
      <c r="AB52" s="89"/>
    </row>
    <row r="53" spans="1:28" x14ac:dyDescent="0.25">
      <c r="A53" s="35">
        <v>14030</v>
      </c>
      <c r="B53" s="70">
        <v>1.8823529411764706</v>
      </c>
      <c r="C53" s="79">
        <v>0</v>
      </c>
      <c r="D53" s="80">
        <v>0</v>
      </c>
      <c r="E53" s="80">
        <v>0</v>
      </c>
      <c r="F53" s="80">
        <v>0</v>
      </c>
      <c r="G53" s="80">
        <v>0</v>
      </c>
      <c r="H53" s="80">
        <v>0</v>
      </c>
      <c r="I53" s="80">
        <v>0</v>
      </c>
      <c r="J53" s="80">
        <v>0</v>
      </c>
      <c r="K53" s="80">
        <v>0</v>
      </c>
      <c r="L53" s="80">
        <v>0</v>
      </c>
      <c r="M53" s="80">
        <v>0</v>
      </c>
      <c r="N53" s="81">
        <v>0</v>
      </c>
      <c r="Q53" s="79">
        <v>0.19265833300000001</v>
      </c>
      <c r="R53" s="80">
        <v>0.192</v>
      </c>
      <c r="S53" s="80">
        <v>0.16795833300000002</v>
      </c>
      <c r="T53" s="80">
        <v>0.155958333</v>
      </c>
      <c r="U53" s="80">
        <v>0.13</v>
      </c>
      <c r="V53" s="80">
        <v>0.09</v>
      </c>
      <c r="W53" s="80">
        <v>5.5E-2</v>
      </c>
      <c r="X53" s="80">
        <v>2.7158333E-2</v>
      </c>
      <c r="Y53" s="80">
        <v>1.0258333E-2</v>
      </c>
      <c r="Z53" s="80">
        <v>2E-3</v>
      </c>
      <c r="AA53" s="80">
        <v>1E-3</v>
      </c>
      <c r="AB53" s="81">
        <v>0</v>
      </c>
    </row>
    <row r="54" spans="1:28" x14ac:dyDescent="0.25">
      <c r="A54" s="35">
        <v>14031</v>
      </c>
      <c r="B54" s="70">
        <v>2.2765957446808511</v>
      </c>
      <c r="C54" s="79">
        <v>0</v>
      </c>
      <c r="D54" s="80">
        <v>0</v>
      </c>
      <c r="E54" s="80">
        <v>0</v>
      </c>
      <c r="F54" s="80">
        <v>0</v>
      </c>
      <c r="G54" s="80">
        <v>0</v>
      </c>
      <c r="H54" s="80">
        <v>1E-3</v>
      </c>
      <c r="I54" s="80">
        <v>1E-3</v>
      </c>
      <c r="J54" s="80">
        <v>3.1666699999999997E-4</v>
      </c>
      <c r="K54" s="80">
        <v>0</v>
      </c>
      <c r="L54" s="80">
        <v>0</v>
      </c>
      <c r="M54" s="80">
        <v>1.7500000000000003E-4</v>
      </c>
      <c r="N54" s="81">
        <v>5.8333000000000039E-5</v>
      </c>
      <c r="Q54" s="79">
        <v>0.20399999999999999</v>
      </c>
      <c r="R54" s="80">
        <v>0.19600000000000001</v>
      </c>
      <c r="S54" s="80">
        <v>0.16800000000000001</v>
      </c>
      <c r="T54" s="80">
        <v>0.17199999999999999</v>
      </c>
      <c r="U54" s="80">
        <v>0.14299999999999999</v>
      </c>
      <c r="V54" s="80">
        <v>9.7000000000000003E-2</v>
      </c>
      <c r="W54" s="80">
        <v>6.6000000000000003E-2</v>
      </c>
      <c r="X54" s="80">
        <v>3.5000000000000003E-2</v>
      </c>
      <c r="Y54" s="80">
        <v>1.0999999999999999E-2</v>
      </c>
      <c r="Z54" s="80">
        <v>2E-3</v>
      </c>
      <c r="AA54" s="80">
        <v>0</v>
      </c>
      <c r="AB54" s="81">
        <v>1.75E-4</v>
      </c>
    </row>
    <row r="55" spans="1:28" x14ac:dyDescent="0.25">
      <c r="A55" s="35">
        <v>14032</v>
      </c>
      <c r="B55" s="70">
        <v>2.0238907849829348</v>
      </c>
      <c r="C55" s="79">
        <v>0</v>
      </c>
      <c r="D55" s="80">
        <v>0</v>
      </c>
      <c r="E55" s="80">
        <v>7.5000000000000007E-5</v>
      </c>
      <c r="F55" s="80">
        <v>2.7500000000000002E-4</v>
      </c>
      <c r="G55" s="80">
        <v>2.5833300000000002E-4</v>
      </c>
      <c r="H55" s="80">
        <v>0</v>
      </c>
      <c r="I55" s="80">
        <v>2.1666700000000003E-4</v>
      </c>
      <c r="J55" s="80">
        <v>0</v>
      </c>
      <c r="K55" s="80">
        <v>0</v>
      </c>
      <c r="L55" s="80">
        <v>0</v>
      </c>
      <c r="M55" s="80">
        <v>0</v>
      </c>
      <c r="N55" s="81">
        <v>0</v>
      </c>
      <c r="Q55" s="47"/>
      <c r="AB55" s="82"/>
    </row>
    <row r="56" spans="1:28" ht="15.75" thickBot="1" x14ac:dyDescent="0.3">
      <c r="A56" s="51">
        <v>14033</v>
      </c>
      <c r="B56" s="71">
        <v>1.9118541033434651</v>
      </c>
      <c r="C56" s="44">
        <v>0</v>
      </c>
      <c r="D56" s="45">
        <v>0</v>
      </c>
      <c r="E56" s="45">
        <v>0</v>
      </c>
      <c r="F56" s="45">
        <v>0</v>
      </c>
      <c r="G56" s="45">
        <v>0</v>
      </c>
      <c r="H56" s="45">
        <v>0</v>
      </c>
      <c r="I56" s="45">
        <v>1E-3</v>
      </c>
      <c r="J56" s="45">
        <v>0</v>
      </c>
      <c r="K56" s="45">
        <v>0</v>
      </c>
      <c r="L56" s="45">
        <v>0</v>
      </c>
      <c r="M56" s="45">
        <v>0</v>
      </c>
      <c r="N56" s="46">
        <v>0</v>
      </c>
      <c r="O56" s="84"/>
      <c r="P56" s="84"/>
      <c r="Q56" s="43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5"/>
    </row>
    <row r="57" spans="1:28" x14ac:dyDescent="0.25"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1:28" x14ac:dyDescent="0.25"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</row>
    <row r="60" spans="1:28" x14ac:dyDescent="0.25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</row>
    <row r="61" spans="1:28" x14ac:dyDescent="0.25"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</row>
    <row r="63" spans="1:28" x14ac:dyDescent="0.25"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</row>
    <row r="64" spans="1:28" x14ac:dyDescent="0.25"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</row>
  </sheetData>
  <pageMargins left="0.25" right="0.25" top="0.75" bottom="0.75" header="0.3" footer="0.3"/>
  <pageSetup paperSize="9" scale="38" orientation="landscape" horizontalDpi="4294967293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Q64"/>
  <sheetViews>
    <sheetView topLeftCell="H11" zoomScale="70" zoomScaleNormal="70" workbookViewId="0">
      <selection activeCell="AI33" sqref="AI33:AI42"/>
    </sheetView>
  </sheetViews>
  <sheetFormatPr defaultColWidth="8.85546875" defaultRowHeight="15" x14ac:dyDescent="0.25"/>
  <sheetData>
    <row r="1" spans="1:43" x14ac:dyDescent="0.25">
      <c r="A1" t="s">
        <v>29</v>
      </c>
    </row>
    <row r="2" spans="1:43" ht="15.75" thickBot="1" x14ac:dyDescent="0.3"/>
    <row r="3" spans="1:43" ht="15.75" thickBot="1" x14ac:dyDescent="0.3">
      <c r="A3" s="18" t="s">
        <v>13</v>
      </c>
      <c r="B3" s="19" t="s">
        <v>14</v>
      </c>
      <c r="C3" s="20" t="s">
        <v>15</v>
      </c>
      <c r="D3" s="21"/>
      <c r="E3" s="21"/>
      <c r="F3" s="21"/>
      <c r="G3" s="21"/>
      <c r="H3" s="21"/>
      <c r="I3" s="21"/>
      <c r="J3" s="21"/>
      <c r="K3" s="21"/>
      <c r="L3" s="21"/>
      <c r="M3" s="21"/>
      <c r="N3" s="22"/>
      <c r="Q3" s="23" t="s">
        <v>16</v>
      </c>
      <c r="R3" s="24"/>
      <c r="S3" s="24"/>
      <c r="T3" s="24"/>
      <c r="U3" s="24"/>
      <c r="V3" s="24"/>
      <c r="W3" s="24"/>
      <c r="X3" s="24"/>
      <c r="Y3" s="24"/>
      <c r="Z3" s="24"/>
      <c r="AA3" s="24"/>
      <c r="AB3" s="25"/>
      <c r="AD3" s="91" t="s">
        <v>13</v>
      </c>
      <c r="AE3" s="92" t="s">
        <v>14</v>
      </c>
      <c r="AF3" s="37">
        <v>50</v>
      </c>
      <c r="AG3" s="38">
        <v>100</v>
      </c>
      <c r="AH3" s="38">
        <v>200</v>
      </c>
      <c r="AI3" s="38">
        <v>400</v>
      </c>
      <c r="AJ3" s="38">
        <v>800</v>
      </c>
      <c r="AK3" s="38">
        <v>1600</v>
      </c>
      <c r="AL3" s="38">
        <v>3200</v>
      </c>
      <c r="AM3" s="38">
        <v>6400</v>
      </c>
      <c r="AN3" s="38">
        <v>12800</v>
      </c>
      <c r="AO3" s="38">
        <v>25600</v>
      </c>
      <c r="AP3" s="38">
        <v>51200</v>
      </c>
      <c r="AQ3" s="39">
        <v>102400</v>
      </c>
    </row>
    <row r="4" spans="1:43" ht="12.6" customHeight="1" thickBot="1" x14ac:dyDescent="0.3">
      <c r="A4" s="26">
        <v>14009</v>
      </c>
      <c r="B4" s="27">
        <v>1.6451612903225807</v>
      </c>
      <c r="C4" s="28">
        <v>50</v>
      </c>
      <c r="D4" s="29">
        <v>100</v>
      </c>
      <c r="E4" s="29">
        <v>200</v>
      </c>
      <c r="F4" s="29">
        <v>400</v>
      </c>
      <c r="G4" s="29">
        <v>800</v>
      </c>
      <c r="H4" s="29">
        <v>1600</v>
      </c>
      <c r="I4" s="29">
        <v>3200</v>
      </c>
      <c r="J4" s="29">
        <v>6400</v>
      </c>
      <c r="K4" s="29">
        <v>12800</v>
      </c>
      <c r="L4" s="29">
        <v>25600</v>
      </c>
      <c r="M4" s="29">
        <v>51200</v>
      </c>
      <c r="N4" s="30">
        <v>102400</v>
      </c>
      <c r="P4" s="31"/>
      <c r="Q4" s="32">
        <v>1</v>
      </c>
      <c r="R4" s="33">
        <f>Q4/2</f>
        <v>0.5</v>
      </c>
      <c r="S4" s="33">
        <f t="shared" ref="S4:AB4" si="0">R4/2</f>
        <v>0.25</v>
      </c>
      <c r="T4" s="33">
        <f t="shared" si="0"/>
        <v>0.125</v>
      </c>
      <c r="U4" s="33">
        <f t="shared" si="0"/>
        <v>6.25E-2</v>
      </c>
      <c r="V4" s="33">
        <f t="shared" si="0"/>
        <v>3.125E-2</v>
      </c>
      <c r="W4" s="33">
        <f t="shared" si="0"/>
        <v>1.5625E-2</v>
      </c>
      <c r="X4" s="33">
        <f t="shared" si="0"/>
        <v>7.8125E-3</v>
      </c>
      <c r="Y4" s="33">
        <f t="shared" si="0"/>
        <v>3.90625E-3</v>
      </c>
      <c r="Z4" s="33">
        <f t="shared" si="0"/>
        <v>1.953125E-3</v>
      </c>
      <c r="AA4" s="33">
        <f t="shared" si="0"/>
        <v>9.765625E-4</v>
      </c>
      <c r="AB4" s="34">
        <f t="shared" si="0"/>
        <v>4.8828125E-4</v>
      </c>
      <c r="AD4" s="96">
        <v>14009</v>
      </c>
      <c r="AE4" s="97">
        <v>1</v>
      </c>
      <c r="AF4" s="98">
        <f>((C32/AVERAGE($Q$5:$R$5))*100)*$B$4</f>
        <v>0</v>
      </c>
      <c r="AG4" s="99">
        <f t="shared" ref="AG4:AQ4" si="1">((D32/AVERAGE($Q$5:$R$5))*100)*$B$4</f>
        <v>0</v>
      </c>
      <c r="AH4" s="99">
        <f t="shared" si="1"/>
        <v>0</v>
      </c>
      <c r="AI4" s="99">
        <f t="shared" si="1"/>
        <v>0</v>
      </c>
      <c r="AJ4" s="99">
        <f t="shared" si="1"/>
        <v>0</v>
      </c>
      <c r="AK4" s="99">
        <f t="shared" si="1"/>
        <v>0</v>
      </c>
      <c r="AL4" s="99">
        <f t="shared" si="1"/>
        <v>0</v>
      </c>
      <c r="AM4" s="99">
        <f t="shared" si="1"/>
        <v>0</v>
      </c>
      <c r="AN4" s="99">
        <f t="shared" si="1"/>
        <v>0</v>
      </c>
      <c r="AO4" s="99">
        <f t="shared" si="1"/>
        <v>0</v>
      </c>
      <c r="AP4" s="99">
        <f t="shared" si="1"/>
        <v>0</v>
      </c>
      <c r="AQ4" s="100">
        <f t="shared" si="1"/>
        <v>0</v>
      </c>
    </row>
    <row r="5" spans="1:43" x14ac:dyDescent="0.25">
      <c r="A5" s="35">
        <v>14010</v>
      </c>
      <c r="B5" s="36">
        <v>1.7177033492822966</v>
      </c>
      <c r="C5" s="37">
        <v>50</v>
      </c>
      <c r="D5" s="38">
        <v>100</v>
      </c>
      <c r="E5" s="38">
        <v>200</v>
      </c>
      <c r="F5" s="38">
        <v>400</v>
      </c>
      <c r="G5" s="38">
        <v>800</v>
      </c>
      <c r="H5" s="38">
        <v>1600</v>
      </c>
      <c r="I5" s="38">
        <v>3200</v>
      </c>
      <c r="J5" s="38">
        <v>6400</v>
      </c>
      <c r="K5" s="38">
        <v>12800</v>
      </c>
      <c r="L5" s="38">
        <v>25600</v>
      </c>
      <c r="M5" s="38">
        <v>51200</v>
      </c>
      <c r="N5" s="39">
        <v>102400</v>
      </c>
      <c r="P5" s="31" t="s">
        <v>17</v>
      </c>
      <c r="Q5" s="40">
        <f t="shared" ref="Q5:AB5" si="2">AVERAGE(Q32:Q33)</f>
        <v>0.3765</v>
      </c>
      <c r="R5" s="41">
        <f t="shared" si="2"/>
        <v>0.38914166650000004</v>
      </c>
      <c r="S5" s="41">
        <f t="shared" si="2"/>
        <v>0.36299999999999999</v>
      </c>
      <c r="T5" s="41">
        <f t="shared" si="2"/>
        <v>0.35</v>
      </c>
      <c r="U5" s="41">
        <f t="shared" si="2"/>
        <v>0.31254166650000004</v>
      </c>
      <c r="V5" s="41">
        <f t="shared" si="2"/>
        <v>0.22709166650000001</v>
      </c>
      <c r="W5" s="41">
        <f t="shared" si="2"/>
        <v>0.1555</v>
      </c>
      <c r="X5" s="41">
        <f t="shared" si="2"/>
        <v>9.0499999999999997E-2</v>
      </c>
      <c r="Y5" s="41">
        <f t="shared" si="2"/>
        <v>4.3891666499999996E-2</v>
      </c>
      <c r="Z5" s="41">
        <f t="shared" si="2"/>
        <v>1.7833333E-2</v>
      </c>
      <c r="AA5" s="41">
        <f t="shared" si="2"/>
        <v>1.99416665E-2</v>
      </c>
      <c r="AB5" s="42">
        <f t="shared" si="2"/>
        <v>5.4999999999999997E-3</v>
      </c>
      <c r="AD5" s="101">
        <v>14010</v>
      </c>
      <c r="AE5" s="102">
        <v>1</v>
      </c>
      <c r="AF5" s="103">
        <f>((C33/AVERAGE($Q$5:$R$5))*100)*$B$5</f>
        <v>0</v>
      </c>
      <c r="AG5" s="104">
        <f t="shared" ref="AG5:AQ5" si="3">((D33/AVERAGE($Q$5:$R$5))*100)*$B$5</f>
        <v>0</v>
      </c>
      <c r="AH5" s="104">
        <f t="shared" si="3"/>
        <v>0</v>
      </c>
      <c r="AI5" s="104">
        <f t="shared" si="3"/>
        <v>0</v>
      </c>
      <c r="AJ5" s="104">
        <f t="shared" si="3"/>
        <v>0</v>
      </c>
      <c r="AK5" s="104">
        <f t="shared" si="3"/>
        <v>0</v>
      </c>
      <c r="AL5" s="104">
        <f t="shared" si="3"/>
        <v>0</v>
      </c>
      <c r="AM5" s="104">
        <f t="shared" si="3"/>
        <v>0</v>
      </c>
      <c r="AN5" s="104">
        <f t="shared" si="3"/>
        <v>0</v>
      </c>
      <c r="AO5" s="104">
        <f t="shared" si="3"/>
        <v>0</v>
      </c>
      <c r="AP5" s="104">
        <f t="shared" si="3"/>
        <v>0</v>
      </c>
      <c r="AQ5" s="105">
        <f t="shared" si="3"/>
        <v>0</v>
      </c>
    </row>
    <row r="6" spans="1:43" ht="15.75" thickBot="1" x14ac:dyDescent="0.3">
      <c r="A6" s="35">
        <v>14011</v>
      </c>
      <c r="B6" s="36">
        <v>2.5957446808510638</v>
      </c>
      <c r="C6" s="37">
        <v>50</v>
      </c>
      <c r="D6" s="38">
        <v>100</v>
      </c>
      <c r="E6" s="38">
        <v>200</v>
      </c>
      <c r="F6" s="38">
        <v>400</v>
      </c>
      <c r="G6" s="38">
        <v>800</v>
      </c>
      <c r="H6" s="38">
        <v>1600</v>
      </c>
      <c r="I6" s="38">
        <v>3200</v>
      </c>
      <c r="J6" s="38">
        <v>6400</v>
      </c>
      <c r="K6" s="38">
        <v>12800</v>
      </c>
      <c r="L6" s="38">
        <v>25600</v>
      </c>
      <c r="M6" s="38">
        <v>51200</v>
      </c>
      <c r="N6" s="39">
        <v>102400</v>
      </c>
      <c r="P6" s="43" t="s">
        <v>18</v>
      </c>
      <c r="Q6" s="44">
        <f t="shared" ref="Q6:AB6" si="4">STDEV(Q32:Q33)</f>
        <v>3.5355339059327407E-3</v>
      </c>
      <c r="R6" s="45">
        <f t="shared" si="4"/>
        <v>4.4429873727532144E-3</v>
      </c>
      <c r="S6" s="45">
        <f t="shared" si="4"/>
        <v>1.4142135623730963E-3</v>
      </c>
      <c r="T6" s="45">
        <f t="shared" si="4"/>
        <v>5.6568542494923853E-3</v>
      </c>
      <c r="U6" s="45">
        <f t="shared" si="4"/>
        <v>6.481814517899163E-4</v>
      </c>
      <c r="V6" s="45">
        <f t="shared" si="4"/>
        <v>1.6840926740961857E-2</v>
      </c>
      <c r="W6" s="45">
        <f t="shared" si="4"/>
        <v>7.7781745930520299E-3</v>
      </c>
      <c r="X6" s="45">
        <f t="shared" si="4"/>
        <v>6.3639610306789329E-3</v>
      </c>
      <c r="Y6" s="45">
        <f t="shared" si="4"/>
        <v>1.2610068574137529E-3</v>
      </c>
      <c r="Z6" s="45">
        <f t="shared" si="4"/>
        <v>1.2020815280171309E-3</v>
      </c>
      <c r="AA6" s="45">
        <f t="shared" si="4"/>
        <v>1.9881485900064024E-2</v>
      </c>
      <c r="AB6" s="46">
        <f t="shared" si="4"/>
        <v>6.3639610306789286E-3</v>
      </c>
      <c r="AD6" s="101">
        <v>14011</v>
      </c>
      <c r="AE6" s="102">
        <v>1</v>
      </c>
      <c r="AF6" s="103">
        <f>((C34/AVERAGE($Q$5:$R$5))*100)*$B$6</f>
        <v>0</v>
      </c>
      <c r="AG6" s="104">
        <f t="shared" ref="AG6:AQ6" si="5">((D34/AVERAGE($Q$5:$R$5))*100)*$B$6</f>
        <v>0</v>
      </c>
      <c r="AH6" s="104">
        <f t="shared" si="5"/>
        <v>0</v>
      </c>
      <c r="AI6" s="104">
        <f t="shared" si="5"/>
        <v>0.67805731961194504</v>
      </c>
      <c r="AJ6" s="104">
        <f t="shared" si="5"/>
        <v>0</v>
      </c>
      <c r="AK6" s="104">
        <f t="shared" si="5"/>
        <v>0</v>
      </c>
      <c r="AL6" s="104">
        <f t="shared" si="5"/>
        <v>0</v>
      </c>
      <c r="AM6" s="104">
        <f t="shared" si="5"/>
        <v>0</v>
      </c>
      <c r="AN6" s="104">
        <f t="shared" si="5"/>
        <v>0</v>
      </c>
      <c r="AO6" s="104">
        <f t="shared" si="5"/>
        <v>0</v>
      </c>
      <c r="AP6" s="104">
        <f t="shared" si="5"/>
        <v>0</v>
      </c>
      <c r="AQ6" s="105">
        <f t="shared" si="5"/>
        <v>0</v>
      </c>
    </row>
    <row r="7" spans="1:43" x14ac:dyDescent="0.25">
      <c r="A7" s="35">
        <v>14012</v>
      </c>
      <c r="B7" s="36">
        <v>3.1897810218978098</v>
      </c>
      <c r="C7" s="37">
        <v>50</v>
      </c>
      <c r="D7" s="38">
        <v>100</v>
      </c>
      <c r="E7" s="38">
        <v>200</v>
      </c>
      <c r="F7" s="38">
        <v>400</v>
      </c>
      <c r="G7" s="38">
        <v>800</v>
      </c>
      <c r="H7" s="38">
        <v>1600</v>
      </c>
      <c r="I7" s="38">
        <v>3200</v>
      </c>
      <c r="J7" s="38">
        <v>6400</v>
      </c>
      <c r="K7" s="38">
        <v>12800</v>
      </c>
      <c r="L7" s="38">
        <v>25600</v>
      </c>
      <c r="M7" s="38">
        <v>51200</v>
      </c>
      <c r="N7" s="39">
        <v>102400</v>
      </c>
      <c r="P7" s="47" t="s">
        <v>19</v>
      </c>
      <c r="Q7" s="48">
        <f t="shared" ref="Q7:AB7" si="6">AVERAGE(Q38:Q39)</f>
        <v>0.40112916650000002</v>
      </c>
      <c r="R7" s="49">
        <f t="shared" si="6"/>
        <v>0.40200000000000002</v>
      </c>
      <c r="S7" s="49">
        <f t="shared" si="6"/>
        <v>0.3735</v>
      </c>
      <c r="T7" s="49">
        <f t="shared" si="6"/>
        <v>0.3765</v>
      </c>
      <c r="U7" s="49">
        <f t="shared" si="6"/>
        <v>0.30349999999999999</v>
      </c>
      <c r="V7" s="49">
        <f t="shared" si="6"/>
        <v>0.219</v>
      </c>
      <c r="W7" s="49">
        <f t="shared" si="6"/>
        <v>0.11799999999999999</v>
      </c>
      <c r="X7" s="49">
        <f t="shared" si="6"/>
        <v>0.12797916650000002</v>
      </c>
      <c r="Y7" s="49">
        <f t="shared" si="6"/>
        <v>3.4000000000000002E-2</v>
      </c>
      <c r="Z7" s="49">
        <f t="shared" si="6"/>
        <v>1.4499999999999999E-2</v>
      </c>
      <c r="AA7" s="49">
        <f t="shared" si="6"/>
        <v>5.0000000000000001E-3</v>
      </c>
      <c r="AB7" s="50">
        <f t="shared" si="6"/>
        <v>1.9083329999999999E-3</v>
      </c>
      <c r="AD7" s="101">
        <v>14012</v>
      </c>
      <c r="AE7" s="102">
        <v>1</v>
      </c>
      <c r="AF7" s="103">
        <f>((C35/AVERAGE($Q$5:$R$5))*100)*$B$7</f>
        <v>0.34023562483706554</v>
      </c>
      <c r="AG7" s="104">
        <f t="shared" ref="AG7:AQ7" si="7">((D35/AVERAGE($Q$5:$R$5))*100)*$B$7</f>
        <v>0</v>
      </c>
      <c r="AH7" s="104">
        <f t="shared" si="7"/>
        <v>0</v>
      </c>
      <c r="AI7" s="104">
        <f t="shared" si="7"/>
        <v>0</v>
      </c>
      <c r="AJ7" s="104">
        <f t="shared" si="7"/>
        <v>0</v>
      </c>
      <c r="AK7" s="104">
        <f t="shared" si="7"/>
        <v>0</v>
      </c>
      <c r="AL7" s="104">
        <f t="shared" si="7"/>
        <v>0</v>
      </c>
      <c r="AM7" s="104">
        <f t="shared" si="7"/>
        <v>0</v>
      </c>
      <c r="AN7" s="104">
        <f t="shared" si="7"/>
        <v>0</v>
      </c>
      <c r="AO7" s="104">
        <f t="shared" si="7"/>
        <v>0</v>
      </c>
      <c r="AP7" s="104">
        <f t="shared" si="7"/>
        <v>0</v>
      </c>
      <c r="AQ7" s="105">
        <f t="shared" si="7"/>
        <v>0</v>
      </c>
    </row>
    <row r="8" spans="1:43" ht="15.75" thickBot="1" x14ac:dyDescent="0.3">
      <c r="A8" s="51">
        <v>14013</v>
      </c>
      <c r="B8" s="52">
        <v>1.77720207253886</v>
      </c>
      <c r="C8" s="53">
        <v>50</v>
      </c>
      <c r="D8" s="54">
        <v>100</v>
      </c>
      <c r="E8" s="54">
        <v>200</v>
      </c>
      <c r="F8" s="54">
        <v>400</v>
      </c>
      <c r="G8" s="54">
        <v>800</v>
      </c>
      <c r="H8" s="54">
        <v>1600</v>
      </c>
      <c r="I8" s="54">
        <v>3200</v>
      </c>
      <c r="J8" s="54">
        <v>6400</v>
      </c>
      <c r="K8" s="54">
        <v>12800</v>
      </c>
      <c r="L8" s="54">
        <v>25600</v>
      </c>
      <c r="M8" s="54">
        <v>51200</v>
      </c>
      <c r="N8" s="55">
        <v>102400</v>
      </c>
      <c r="P8" s="47" t="s">
        <v>18</v>
      </c>
      <c r="Q8" s="56">
        <f t="shared" ref="Q8:AB8" si="8">STDEV(Q38:Q39)</f>
        <v>1.2315445462688323E-3</v>
      </c>
      <c r="R8" s="57">
        <f t="shared" si="8"/>
        <v>1.1313708498984731E-2</v>
      </c>
      <c r="S8" s="57">
        <f t="shared" si="8"/>
        <v>1.2020815280171319E-2</v>
      </c>
      <c r="T8" s="57">
        <f t="shared" si="8"/>
        <v>2.1213203435596446E-3</v>
      </c>
      <c r="U8" s="57">
        <f t="shared" si="8"/>
        <v>4.9497474683058368E-3</v>
      </c>
      <c r="V8" s="57">
        <f t="shared" si="8"/>
        <v>7.0710678118654814E-3</v>
      </c>
      <c r="W8" s="57">
        <f t="shared" si="8"/>
        <v>9.8994949366116632E-3</v>
      </c>
      <c r="X8" s="57">
        <f t="shared" si="8"/>
        <v>2.8578901429978892E-3</v>
      </c>
      <c r="Y8" s="57">
        <f t="shared" si="8"/>
        <v>0</v>
      </c>
      <c r="Z8" s="57">
        <f t="shared" si="8"/>
        <v>7.0710678118654697E-4</v>
      </c>
      <c r="AA8" s="57">
        <f t="shared" si="8"/>
        <v>0</v>
      </c>
      <c r="AB8" s="58">
        <f t="shared" si="8"/>
        <v>6.3639610306789256E-4</v>
      </c>
      <c r="AD8" s="106">
        <v>14013</v>
      </c>
      <c r="AE8" s="107">
        <v>1</v>
      </c>
      <c r="AF8" s="103">
        <f>((C36/AVERAGE($Q$5:$R$5))*100)*$B$8</f>
        <v>0.46423859889000951</v>
      </c>
      <c r="AG8" s="104">
        <f t="shared" ref="AG8:AQ8" si="9">((D36/AVERAGE($Q$5:$R$5))*100)*$B$8</f>
        <v>0</v>
      </c>
      <c r="AH8" s="104">
        <f t="shared" si="9"/>
        <v>0</v>
      </c>
      <c r="AI8" s="104">
        <f t="shared" si="9"/>
        <v>0</v>
      </c>
      <c r="AJ8" s="104">
        <f t="shared" si="9"/>
        <v>0</v>
      </c>
      <c r="AK8" s="104">
        <f t="shared" si="9"/>
        <v>0</v>
      </c>
      <c r="AL8" s="104">
        <f t="shared" si="9"/>
        <v>0</v>
      </c>
      <c r="AM8" s="104">
        <f t="shared" si="9"/>
        <v>0</v>
      </c>
      <c r="AN8" s="104">
        <f t="shared" si="9"/>
        <v>0</v>
      </c>
      <c r="AO8" s="104">
        <f t="shared" si="9"/>
        <v>0</v>
      </c>
      <c r="AP8" s="104">
        <f t="shared" si="9"/>
        <v>0</v>
      </c>
      <c r="AQ8" s="105">
        <f t="shared" si="9"/>
        <v>0</v>
      </c>
    </row>
    <row r="9" spans="1:43" x14ac:dyDescent="0.25">
      <c r="A9" s="59">
        <v>14014</v>
      </c>
      <c r="B9" s="60">
        <v>3.0000000000000004</v>
      </c>
      <c r="C9" s="28">
        <v>50</v>
      </c>
      <c r="D9" s="29">
        <v>100</v>
      </c>
      <c r="E9" s="29">
        <v>200</v>
      </c>
      <c r="F9" s="29">
        <v>400</v>
      </c>
      <c r="G9" s="29">
        <v>800</v>
      </c>
      <c r="H9" s="29">
        <v>1600</v>
      </c>
      <c r="I9" s="29">
        <v>3200</v>
      </c>
      <c r="J9" s="29">
        <v>6400</v>
      </c>
      <c r="K9" s="29">
        <v>12800</v>
      </c>
      <c r="L9" s="29">
        <v>25600</v>
      </c>
      <c r="M9" s="29">
        <v>51200</v>
      </c>
      <c r="N9" s="30">
        <v>102400</v>
      </c>
      <c r="P9" s="31" t="s">
        <v>20</v>
      </c>
      <c r="Q9" s="40">
        <f t="shared" ref="Q9:AB9" si="10">AVERAGE(Q43:Q44)</f>
        <v>0.35649999999999998</v>
      </c>
      <c r="R9" s="41">
        <f t="shared" si="10"/>
        <v>0.3715</v>
      </c>
      <c r="S9" s="41">
        <f t="shared" si="10"/>
        <v>0.34425</v>
      </c>
      <c r="T9" s="41">
        <f t="shared" si="10"/>
        <v>0.3135</v>
      </c>
      <c r="U9" s="41">
        <f t="shared" si="10"/>
        <v>0.26500000000000001</v>
      </c>
      <c r="V9" s="41">
        <f t="shared" si="10"/>
        <v>0.20250000000000001</v>
      </c>
      <c r="W9" s="41">
        <f t="shared" si="10"/>
        <v>0.11699999999999999</v>
      </c>
      <c r="X9" s="41">
        <f t="shared" si="10"/>
        <v>5.7999999999999996E-2</v>
      </c>
      <c r="Y9" s="41">
        <f t="shared" si="10"/>
        <v>2.8500000000000001E-2</v>
      </c>
      <c r="Z9" s="41">
        <f t="shared" si="10"/>
        <v>1.2E-2</v>
      </c>
      <c r="AA9" s="41">
        <f t="shared" si="10"/>
        <v>3.0000000000000001E-3</v>
      </c>
      <c r="AB9" s="42">
        <f t="shared" si="10"/>
        <v>2E-3</v>
      </c>
      <c r="AD9" s="108">
        <v>14014</v>
      </c>
      <c r="AE9" s="109">
        <v>1</v>
      </c>
      <c r="AF9" s="103">
        <f>((C37/AVERAGE($Q$7:$R$7))*100)*$B$9</f>
        <v>3.7353891816354561</v>
      </c>
      <c r="AG9" s="104">
        <f t="shared" ref="AG9:AQ9" si="11">((D37/AVERAGE($Q$7:$R$7))*100)*$B$9</f>
        <v>0.74707783632709113</v>
      </c>
      <c r="AH9" s="104">
        <f t="shared" si="11"/>
        <v>0</v>
      </c>
      <c r="AI9" s="104">
        <f t="shared" si="11"/>
        <v>0</v>
      </c>
      <c r="AJ9" s="104">
        <f t="shared" si="11"/>
        <v>0</v>
      </c>
      <c r="AK9" s="104">
        <f t="shared" si="11"/>
        <v>0</v>
      </c>
      <c r="AL9" s="104">
        <f t="shared" si="11"/>
        <v>0</v>
      </c>
      <c r="AM9" s="104">
        <f t="shared" si="11"/>
        <v>0</v>
      </c>
      <c r="AN9" s="104">
        <f t="shared" si="11"/>
        <v>0</v>
      </c>
      <c r="AO9" s="104">
        <f t="shared" si="11"/>
        <v>0</v>
      </c>
      <c r="AP9" s="104">
        <f t="shared" si="11"/>
        <v>0</v>
      </c>
      <c r="AQ9" s="105">
        <f t="shared" si="11"/>
        <v>0</v>
      </c>
    </row>
    <row r="10" spans="1:43" ht="15.75" thickBot="1" x14ac:dyDescent="0.3">
      <c r="A10" s="35">
        <v>14015</v>
      </c>
      <c r="B10" s="61">
        <v>3.4</v>
      </c>
      <c r="C10" s="37">
        <v>50</v>
      </c>
      <c r="D10" s="38">
        <v>100</v>
      </c>
      <c r="E10" s="38">
        <v>200</v>
      </c>
      <c r="F10" s="38">
        <v>400</v>
      </c>
      <c r="G10" s="38">
        <v>800</v>
      </c>
      <c r="H10" s="38">
        <v>1600</v>
      </c>
      <c r="I10" s="38">
        <v>3200</v>
      </c>
      <c r="J10" s="38">
        <v>6400</v>
      </c>
      <c r="K10" s="38">
        <v>12800</v>
      </c>
      <c r="L10" s="38">
        <v>25600</v>
      </c>
      <c r="M10" s="38">
        <v>51200</v>
      </c>
      <c r="N10" s="39">
        <v>102400</v>
      </c>
      <c r="P10" s="43" t="s">
        <v>18</v>
      </c>
      <c r="Q10" s="44">
        <f t="shared" ref="Q10:AB10" si="12">STDEV(Q43:Q44)</f>
        <v>4.9497474683058368E-3</v>
      </c>
      <c r="R10" s="45">
        <f t="shared" si="12"/>
        <v>4.9497474683058368E-3</v>
      </c>
      <c r="S10" s="45">
        <f t="shared" si="12"/>
        <v>6.3639610306789329E-3</v>
      </c>
      <c r="T10" s="45">
        <f t="shared" si="12"/>
        <v>4.9497474683058368E-3</v>
      </c>
      <c r="U10" s="45">
        <f t="shared" si="12"/>
        <v>7.4246212024587557E-3</v>
      </c>
      <c r="V10" s="45">
        <f t="shared" si="12"/>
        <v>2.7577164466275356E-2</v>
      </c>
      <c r="W10" s="45">
        <f t="shared" si="12"/>
        <v>2.8284271247461827E-3</v>
      </c>
      <c r="X10" s="45">
        <f t="shared" si="12"/>
        <v>1.4142135623730913E-3</v>
      </c>
      <c r="Y10" s="45">
        <f t="shared" si="12"/>
        <v>4.9497474683058325E-3</v>
      </c>
      <c r="Z10" s="45">
        <f t="shared" si="12"/>
        <v>2.8284271247461901E-3</v>
      </c>
      <c r="AA10" s="45">
        <f t="shared" si="12"/>
        <v>0</v>
      </c>
      <c r="AB10" s="46">
        <f t="shared" si="12"/>
        <v>0</v>
      </c>
      <c r="AD10" s="101">
        <v>14015</v>
      </c>
      <c r="AE10" s="110">
        <v>1</v>
      </c>
      <c r="AF10" s="103">
        <f>((C38/AVERAGE($Q$7:$R$7))*100)*$B$10</f>
        <v>15.240387861072655</v>
      </c>
      <c r="AG10" s="104">
        <f t="shared" ref="AG10:AQ10" si="13">((D38/AVERAGE($Q$7:$R$7))*100)*$B$10</f>
        <v>8.4668821450403655</v>
      </c>
      <c r="AH10" s="104">
        <f t="shared" si="13"/>
        <v>4.7061750433888641</v>
      </c>
      <c r="AI10" s="104">
        <f t="shared" si="13"/>
        <v>1.6933764290080728</v>
      </c>
      <c r="AJ10" s="104">
        <f t="shared" si="13"/>
        <v>0</v>
      </c>
      <c r="AK10" s="104">
        <f t="shared" si="13"/>
        <v>0</v>
      </c>
      <c r="AL10" s="104">
        <f t="shared" si="13"/>
        <v>0</v>
      </c>
      <c r="AM10" s="104">
        <f t="shared" si="13"/>
        <v>0</v>
      </c>
      <c r="AN10" s="104">
        <f t="shared" si="13"/>
        <v>0</v>
      </c>
      <c r="AO10" s="104">
        <f t="shared" si="13"/>
        <v>0</v>
      </c>
      <c r="AP10" s="104">
        <f t="shared" si="13"/>
        <v>0</v>
      </c>
      <c r="AQ10" s="105">
        <f t="shared" si="13"/>
        <v>0</v>
      </c>
    </row>
    <row r="11" spans="1:43" x14ac:dyDescent="0.25">
      <c r="A11" s="35">
        <v>14016</v>
      </c>
      <c r="B11" s="61">
        <v>3.6315789473684208</v>
      </c>
      <c r="C11" s="37">
        <v>50</v>
      </c>
      <c r="D11" s="38">
        <v>100</v>
      </c>
      <c r="E11" s="38">
        <v>200</v>
      </c>
      <c r="F11" s="38">
        <v>400</v>
      </c>
      <c r="G11" s="38">
        <v>800</v>
      </c>
      <c r="H11" s="38">
        <v>1600</v>
      </c>
      <c r="I11" s="38">
        <v>3200</v>
      </c>
      <c r="J11" s="38">
        <v>6400</v>
      </c>
      <c r="K11" s="38">
        <v>12800</v>
      </c>
      <c r="L11" s="38">
        <v>25600</v>
      </c>
      <c r="M11" s="38">
        <v>51200</v>
      </c>
      <c r="N11" s="39">
        <v>102400</v>
      </c>
      <c r="P11" s="47" t="s">
        <v>21</v>
      </c>
      <c r="Q11" s="48">
        <f t="shared" ref="Q11:AB11" si="14">AVERAGE(Q48:Q49)</f>
        <v>0.39619583349999998</v>
      </c>
      <c r="R11" s="49">
        <f t="shared" si="14"/>
        <v>0.37</v>
      </c>
      <c r="S11" s="49">
        <f t="shared" si="14"/>
        <v>0.378</v>
      </c>
      <c r="T11" s="49">
        <f t="shared" si="14"/>
        <v>0.33300000000000002</v>
      </c>
      <c r="U11" s="49">
        <f t="shared" si="14"/>
        <v>0.2871458335</v>
      </c>
      <c r="V11" s="49">
        <f t="shared" si="14"/>
        <v>0.21199999999999999</v>
      </c>
      <c r="W11" s="49">
        <f t="shared" si="14"/>
        <v>0.12494583349999999</v>
      </c>
      <c r="X11" s="49">
        <f t="shared" si="14"/>
        <v>7.009583350000001E-2</v>
      </c>
      <c r="Y11" s="49">
        <f t="shared" si="14"/>
        <v>3.0895833500000001E-2</v>
      </c>
      <c r="Z11" s="49">
        <f t="shared" si="14"/>
        <v>1.4500000000000001E-2</v>
      </c>
      <c r="AA11" s="49">
        <f t="shared" si="14"/>
        <v>5.4958335000000001E-3</v>
      </c>
      <c r="AB11" s="50">
        <f t="shared" si="14"/>
        <v>3.0000000000000001E-3</v>
      </c>
      <c r="AD11" s="101">
        <v>14016</v>
      </c>
      <c r="AE11" s="110">
        <v>1</v>
      </c>
      <c r="AF11" s="103">
        <f>((C39/AVERAGE($Q$7:$R$7))*100)*$B$11</f>
        <v>19.895862377974105</v>
      </c>
      <c r="AG11" s="104">
        <f t="shared" ref="AG11:AQ11" si="15">((D39/AVERAGE($Q$7:$R$7))*100)*$B$11</f>
        <v>7.2348590465360392</v>
      </c>
      <c r="AH11" s="104">
        <f t="shared" si="15"/>
        <v>2.7130721424510145</v>
      </c>
      <c r="AI11" s="104">
        <f t="shared" si="15"/>
        <v>0</v>
      </c>
      <c r="AJ11" s="104">
        <f t="shared" si="15"/>
        <v>0</v>
      </c>
      <c r="AK11" s="104">
        <f t="shared" si="15"/>
        <v>0</v>
      </c>
      <c r="AL11" s="104">
        <f t="shared" si="15"/>
        <v>0</v>
      </c>
      <c r="AM11" s="104">
        <f t="shared" si="15"/>
        <v>0</v>
      </c>
      <c r="AN11" s="104">
        <f t="shared" si="15"/>
        <v>0</v>
      </c>
      <c r="AO11" s="104">
        <f t="shared" si="15"/>
        <v>0</v>
      </c>
      <c r="AP11" s="104">
        <f t="shared" si="15"/>
        <v>0</v>
      </c>
      <c r="AQ11" s="105">
        <f t="shared" si="15"/>
        <v>0</v>
      </c>
    </row>
    <row r="12" spans="1:43" ht="15.75" thickBot="1" x14ac:dyDescent="0.3">
      <c r="A12" s="35">
        <v>14017</v>
      </c>
      <c r="B12" s="61">
        <v>2.209677419354839</v>
      </c>
      <c r="C12" s="37">
        <v>50</v>
      </c>
      <c r="D12" s="38">
        <v>100</v>
      </c>
      <c r="E12" s="38">
        <v>200</v>
      </c>
      <c r="F12" s="38">
        <v>400</v>
      </c>
      <c r="G12" s="38">
        <v>800</v>
      </c>
      <c r="H12" s="38">
        <v>1600</v>
      </c>
      <c r="I12" s="38">
        <v>3200</v>
      </c>
      <c r="J12" s="38">
        <v>6400</v>
      </c>
      <c r="K12" s="38">
        <v>12800</v>
      </c>
      <c r="L12" s="38">
        <v>25600</v>
      </c>
      <c r="M12" s="38">
        <v>51200</v>
      </c>
      <c r="N12" s="39">
        <v>102400</v>
      </c>
      <c r="P12" s="47" t="s">
        <v>18</v>
      </c>
      <c r="Q12" s="56">
        <f t="shared" ref="Q12:AB12" si="16">STDEV(Q48:Q49)</f>
        <v>5.3799038578254046E-3</v>
      </c>
      <c r="R12" s="57">
        <f t="shared" si="16"/>
        <v>2.4041630560342638E-2</v>
      </c>
      <c r="S12" s="57">
        <f t="shared" si="16"/>
        <v>1.4142135623730963E-3</v>
      </c>
      <c r="T12" s="57">
        <f t="shared" si="16"/>
        <v>4.2426406871192892E-3</v>
      </c>
      <c r="U12" s="57">
        <f t="shared" si="16"/>
        <v>5.863093963040719E-3</v>
      </c>
      <c r="V12" s="57">
        <f t="shared" si="16"/>
        <v>9.8994949366116736E-3</v>
      </c>
      <c r="W12" s="57">
        <f t="shared" si="16"/>
        <v>5.7334572484186693E-3</v>
      </c>
      <c r="X12" s="57">
        <f t="shared" si="16"/>
        <v>1.1449237534414335E-2</v>
      </c>
      <c r="Y12" s="57">
        <f t="shared" si="16"/>
        <v>1.4731367704493562E-4</v>
      </c>
      <c r="Z12" s="57">
        <f t="shared" si="16"/>
        <v>3.5355339059327385E-3</v>
      </c>
      <c r="AA12" s="57">
        <f t="shared" si="16"/>
        <v>7.1299910199417512E-4</v>
      </c>
      <c r="AB12" s="58">
        <f t="shared" si="16"/>
        <v>1.414213562373095E-3</v>
      </c>
      <c r="AD12" s="101">
        <v>14017</v>
      </c>
      <c r="AE12" s="110">
        <v>1</v>
      </c>
      <c r="AF12" s="103">
        <f>((C40/AVERAGE($Q$7:$R$7))*100)*$B$12</f>
        <v>11.555607178027104</v>
      </c>
      <c r="AG12" s="104">
        <f t="shared" ref="AG12:AQ12" si="17">((D40/AVERAGE($Q$7:$R$7))*100)*$B$12</f>
        <v>3.3887274771181515</v>
      </c>
      <c r="AH12" s="104">
        <f t="shared" si="17"/>
        <v>1.3527395457514713</v>
      </c>
      <c r="AI12" s="104">
        <f t="shared" si="17"/>
        <v>0.27971887922038341</v>
      </c>
      <c r="AJ12" s="104">
        <f t="shared" si="17"/>
        <v>0</v>
      </c>
      <c r="AK12" s="104">
        <f t="shared" si="17"/>
        <v>0</v>
      </c>
      <c r="AL12" s="104">
        <f t="shared" si="17"/>
        <v>0</v>
      </c>
      <c r="AM12" s="104">
        <f t="shared" si="17"/>
        <v>0.16966547752488714</v>
      </c>
      <c r="AN12" s="104">
        <f t="shared" si="17"/>
        <v>0</v>
      </c>
      <c r="AO12" s="104">
        <f t="shared" si="17"/>
        <v>0</v>
      </c>
      <c r="AP12" s="104">
        <f t="shared" si="17"/>
        <v>0</v>
      </c>
      <c r="AQ12" s="105">
        <f t="shared" si="17"/>
        <v>0</v>
      </c>
    </row>
    <row r="13" spans="1:43" ht="15.75" thickBot="1" x14ac:dyDescent="0.3">
      <c r="A13" s="51">
        <v>14018</v>
      </c>
      <c r="B13" s="62">
        <v>2.075268817204301</v>
      </c>
      <c r="C13" s="53">
        <v>50</v>
      </c>
      <c r="D13" s="54">
        <v>100</v>
      </c>
      <c r="E13" s="54">
        <v>200</v>
      </c>
      <c r="F13" s="54">
        <v>400</v>
      </c>
      <c r="G13" s="54">
        <v>800</v>
      </c>
      <c r="H13" s="54">
        <v>1600</v>
      </c>
      <c r="I13" s="54">
        <v>3200</v>
      </c>
      <c r="J13" s="54">
        <v>6400</v>
      </c>
      <c r="K13" s="54">
        <v>12800</v>
      </c>
      <c r="L13" s="54">
        <v>25600</v>
      </c>
      <c r="M13" s="54">
        <v>51200</v>
      </c>
      <c r="N13" s="55">
        <v>102400</v>
      </c>
      <c r="P13" s="31" t="s">
        <v>22</v>
      </c>
      <c r="Q13" s="40">
        <f t="shared" ref="Q13:AB13" si="18">AVERAGE(Q53:Q54)</f>
        <v>0.38400000000000001</v>
      </c>
      <c r="R13" s="41">
        <f t="shared" si="18"/>
        <v>0.35599999999999998</v>
      </c>
      <c r="S13" s="41">
        <f t="shared" si="18"/>
        <v>0.34</v>
      </c>
      <c r="T13" s="41">
        <f t="shared" si="18"/>
        <v>0.31666250000000001</v>
      </c>
      <c r="U13" s="41">
        <f t="shared" si="18"/>
        <v>0.26711249999999997</v>
      </c>
      <c r="V13" s="41">
        <f t="shared" si="18"/>
        <v>0.192</v>
      </c>
      <c r="W13" s="41">
        <f t="shared" si="18"/>
        <v>0.1157125</v>
      </c>
      <c r="X13" s="41">
        <f t="shared" si="18"/>
        <v>5.9024999999999994E-2</v>
      </c>
      <c r="Y13" s="41">
        <f t="shared" si="18"/>
        <v>2.5999999999999999E-2</v>
      </c>
      <c r="Z13" s="41">
        <f t="shared" si="18"/>
        <v>1.0499999999999999E-2</v>
      </c>
      <c r="AA13" s="41">
        <f t="shared" si="18"/>
        <v>8.1624999999999996E-3</v>
      </c>
      <c r="AB13" s="42">
        <f t="shared" si="18"/>
        <v>1.5E-3</v>
      </c>
      <c r="AD13" s="106">
        <v>14018</v>
      </c>
      <c r="AE13" s="111">
        <v>1</v>
      </c>
      <c r="AF13" s="103">
        <f>((C41/AVERAGE($Q$7:$R$7))*100)*$B$13</f>
        <v>16.02066915679206</v>
      </c>
      <c r="AG13" s="104">
        <f t="shared" ref="AG13:AQ13" si="19">((D41/AVERAGE($Q$7:$R$7))*100)*$B$13</f>
        <v>6.1800160212822162</v>
      </c>
      <c r="AH13" s="104">
        <f t="shared" si="19"/>
        <v>4.6511620132622111</v>
      </c>
      <c r="AI13" s="104">
        <f t="shared" si="19"/>
        <v>0.96037865084351171</v>
      </c>
      <c r="AJ13" s="104">
        <f t="shared" si="19"/>
        <v>0</v>
      </c>
      <c r="AK13" s="104">
        <f t="shared" si="19"/>
        <v>0</v>
      </c>
      <c r="AL13" s="104">
        <f t="shared" si="19"/>
        <v>0</v>
      </c>
      <c r="AM13" s="104">
        <f t="shared" si="19"/>
        <v>0</v>
      </c>
      <c r="AN13" s="104">
        <f t="shared" si="19"/>
        <v>0</v>
      </c>
      <c r="AO13" s="104">
        <f t="shared" si="19"/>
        <v>0</v>
      </c>
      <c r="AP13" s="104">
        <f t="shared" si="19"/>
        <v>0</v>
      </c>
      <c r="AQ13" s="105">
        <f t="shared" si="19"/>
        <v>0</v>
      </c>
    </row>
    <row r="14" spans="1:43" ht="15.75" thickBot="1" x14ac:dyDescent="0.3">
      <c r="A14" s="59">
        <v>14019</v>
      </c>
      <c r="B14" s="63">
        <v>2.408450704225352</v>
      </c>
      <c r="C14" s="28">
        <v>50</v>
      </c>
      <c r="D14" s="29">
        <v>100</v>
      </c>
      <c r="E14" s="29">
        <v>200</v>
      </c>
      <c r="F14" s="29">
        <v>400</v>
      </c>
      <c r="G14" s="29">
        <v>800</v>
      </c>
      <c r="H14" s="29">
        <v>1600</v>
      </c>
      <c r="I14" s="29">
        <v>3200</v>
      </c>
      <c r="J14" s="29">
        <v>6400</v>
      </c>
      <c r="K14" s="29">
        <v>12800</v>
      </c>
      <c r="L14" s="29">
        <v>25600</v>
      </c>
      <c r="M14" s="29">
        <v>51200</v>
      </c>
      <c r="N14" s="30">
        <v>102400</v>
      </c>
      <c r="P14" s="43" t="s">
        <v>18</v>
      </c>
      <c r="Q14" s="44">
        <f t="shared" ref="Q14:AB14" si="20">STDEV(Q53:Q54)</f>
        <v>8.4852813742385784E-3</v>
      </c>
      <c r="R14" s="45">
        <f t="shared" si="20"/>
        <v>4.2426406871192892E-3</v>
      </c>
      <c r="S14" s="45">
        <f t="shared" si="20"/>
        <v>0</v>
      </c>
      <c r="T14" s="45">
        <f t="shared" si="20"/>
        <v>2.3511300474452863E-3</v>
      </c>
      <c r="U14" s="45">
        <f t="shared" si="20"/>
        <v>1.1154609473217813E-2</v>
      </c>
      <c r="V14" s="45">
        <f t="shared" si="20"/>
        <v>5.6568542494923853E-3</v>
      </c>
      <c r="W14" s="45">
        <f t="shared" si="20"/>
        <v>6.6644814126832121E-3</v>
      </c>
      <c r="X14" s="45">
        <f t="shared" si="20"/>
        <v>2.5455844122715707E-3</v>
      </c>
      <c r="Y14" s="45">
        <f t="shared" si="20"/>
        <v>0</v>
      </c>
      <c r="Z14" s="45">
        <f t="shared" si="20"/>
        <v>7.0710678118654697E-4</v>
      </c>
      <c r="AA14" s="45">
        <f t="shared" si="20"/>
        <v>5.4270445456067514E-3</v>
      </c>
      <c r="AB14" s="46">
        <f t="shared" si="20"/>
        <v>7.0710678118654751E-4</v>
      </c>
      <c r="AD14" s="108">
        <v>14019</v>
      </c>
      <c r="AE14" s="112">
        <v>1</v>
      </c>
      <c r="AF14" s="103">
        <f>((C42/AVERAGE($Q$9:$R$9))*100)*$B$14</f>
        <v>3.3083114069029564</v>
      </c>
      <c r="AG14" s="104">
        <f t="shared" ref="AG14:AQ14" si="21">((D42/AVERAGE($Q$9:$R$9))*100)*$B$14</f>
        <v>1.9849868441417737</v>
      </c>
      <c r="AH14" s="104">
        <f t="shared" si="21"/>
        <v>0</v>
      </c>
      <c r="AI14" s="104">
        <f t="shared" si="21"/>
        <v>0</v>
      </c>
      <c r="AJ14" s="104">
        <f t="shared" si="21"/>
        <v>0</v>
      </c>
      <c r="AK14" s="104">
        <f t="shared" si="21"/>
        <v>0</v>
      </c>
      <c r="AL14" s="104">
        <f t="shared" si="21"/>
        <v>0</v>
      </c>
      <c r="AM14" s="104">
        <f t="shared" si="21"/>
        <v>0</v>
      </c>
      <c r="AN14" s="104">
        <f t="shared" si="21"/>
        <v>0</v>
      </c>
      <c r="AO14" s="104">
        <f t="shared" si="21"/>
        <v>0</v>
      </c>
      <c r="AP14" s="104">
        <f t="shared" si="21"/>
        <v>0</v>
      </c>
      <c r="AQ14" s="105">
        <f t="shared" si="21"/>
        <v>0</v>
      </c>
    </row>
    <row r="15" spans="1:43" x14ac:dyDescent="0.25">
      <c r="A15" s="35">
        <v>14020</v>
      </c>
      <c r="B15" s="64">
        <v>5.4776119402985053</v>
      </c>
      <c r="C15" s="37">
        <v>50</v>
      </c>
      <c r="D15" s="38">
        <v>100</v>
      </c>
      <c r="E15" s="38">
        <v>200</v>
      </c>
      <c r="F15" s="38">
        <v>400</v>
      </c>
      <c r="G15" s="38">
        <v>800</v>
      </c>
      <c r="H15" s="38">
        <v>1600</v>
      </c>
      <c r="I15" s="38">
        <v>3200</v>
      </c>
      <c r="J15" s="38">
        <v>6400</v>
      </c>
      <c r="K15" s="38">
        <v>12800</v>
      </c>
      <c r="L15" s="38">
        <v>25600</v>
      </c>
      <c r="M15" s="38">
        <v>51200</v>
      </c>
      <c r="N15" s="39">
        <v>102400</v>
      </c>
      <c r="AD15" s="101">
        <v>14020</v>
      </c>
      <c r="AE15" s="113">
        <v>1</v>
      </c>
      <c r="AF15" s="103">
        <f>((C43/AVERAGE($Q$9:$R$9))*100)*$B$15</f>
        <v>0</v>
      </c>
      <c r="AG15" s="104">
        <f t="shared" ref="AG15:AQ15" si="22">((D43/AVERAGE($Q$9:$R$9))*100)*$B$15</f>
        <v>0</v>
      </c>
      <c r="AH15" s="104">
        <f t="shared" si="22"/>
        <v>0</v>
      </c>
      <c r="AI15" s="104">
        <f t="shared" si="22"/>
        <v>0</v>
      </c>
      <c r="AJ15" s="104">
        <f t="shared" si="22"/>
        <v>0</v>
      </c>
      <c r="AK15" s="104">
        <f t="shared" si="22"/>
        <v>0</v>
      </c>
      <c r="AL15" s="104">
        <f t="shared" si="22"/>
        <v>0</v>
      </c>
      <c r="AM15" s="104">
        <f t="shared" si="22"/>
        <v>0</v>
      </c>
      <c r="AN15" s="104">
        <f t="shared" si="22"/>
        <v>0</v>
      </c>
      <c r="AO15" s="104">
        <f t="shared" si="22"/>
        <v>0</v>
      </c>
      <c r="AP15" s="104">
        <f t="shared" si="22"/>
        <v>0</v>
      </c>
      <c r="AQ15" s="105">
        <f t="shared" si="22"/>
        <v>0</v>
      </c>
    </row>
    <row r="16" spans="1:43" x14ac:dyDescent="0.25">
      <c r="A16" s="35">
        <v>14021</v>
      </c>
      <c r="B16" s="64">
        <v>1.9836065573770492</v>
      </c>
      <c r="C16" s="37">
        <v>50</v>
      </c>
      <c r="D16" s="38">
        <v>100</v>
      </c>
      <c r="E16" s="38">
        <v>200</v>
      </c>
      <c r="F16" s="38">
        <v>400</v>
      </c>
      <c r="G16" s="38">
        <v>800</v>
      </c>
      <c r="H16" s="38">
        <v>1600</v>
      </c>
      <c r="I16" s="38">
        <v>3200</v>
      </c>
      <c r="J16" s="38">
        <v>6400</v>
      </c>
      <c r="K16" s="38">
        <v>12800</v>
      </c>
      <c r="L16" s="38">
        <v>25600</v>
      </c>
      <c r="M16" s="38">
        <v>51200</v>
      </c>
      <c r="N16" s="39">
        <v>102400</v>
      </c>
      <c r="AD16" s="101">
        <v>14021</v>
      </c>
      <c r="AE16" s="113">
        <v>1</v>
      </c>
      <c r="AF16" s="103">
        <f>((C44/AVERAGE($Q$9:$R$9))*100)*$B$16</f>
        <v>3.8146279949558637</v>
      </c>
      <c r="AG16" s="104">
        <f t="shared" ref="AG16:AQ16" si="23">((D44/AVERAGE($Q$9:$R$9))*100)*$B$16</f>
        <v>0</v>
      </c>
      <c r="AH16" s="104">
        <f t="shared" si="23"/>
        <v>0</v>
      </c>
      <c r="AI16" s="104">
        <f t="shared" si="23"/>
        <v>0</v>
      </c>
      <c r="AJ16" s="104">
        <f t="shared" si="23"/>
        <v>0</v>
      </c>
      <c r="AK16" s="104">
        <f t="shared" si="23"/>
        <v>0</v>
      </c>
      <c r="AL16" s="104">
        <f t="shared" si="23"/>
        <v>0</v>
      </c>
      <c r="AM16" s="104">
        <f t="shared" si="23"/>
        <v>0.54494685642226626</v>
      </c>
      <c r="AN16" s="104">
        <f t="shared" si="23"/>
        <v>0</v>
      </c>
      <c r="AO16" s="104">
        <f t="shared" si="23"/>
        <v>0</v>
      </c>
      <c r="AP16" s="104">
        <f t="shared" si="23"/>
        <v>0</v>
      </c>
      <c r="AQ16" s="105">
        <f t="shared" si="23"/>
        <v>0</v>
      </c>
    </row>
    <row r="17" spans="1:43" x14ac:dyDescent="0.25">
      <c r="A17" s="35">
        <v>14022</v>
      </c>
      <c r="B17" s="64">
        <v>2.9607843137254908</v>
      </c>
      <c r="C17" s="37">
        <v>50</v>
      </c>
      <c r="D17" s="38">
        <v>100</v>
      </c>
      <c r="E17" s="38">
        <v>200</v>
      </c>
      <c r="F17" s="38">
        <v>400</v>
      </c>
      <c r="G17" s="38">
        <v>800</v>
      </c>
      <c r="H17" s="38">
        <v>1600</v>
      </c>
      <c r="I17" s="38">
        <v>3200</v>
      </c>
      <c r="J17" s="38">
        <v>6400</v>
      </c>
      <c r="K17" s="38">
        <v>12800</v>
      </c>
      <c r="L17" s="38">
        <v>25600</v>
      </c>
      <c r="M17" s="38">
        <v>51200</v>
      </c>
      <c r="N17" s="39">
        <v>102400</v>
      </c>
      <c r="AD17" s="101">
        <v>14022</v>
      </c>
      <c r="AE17" s="113">
        <v>1</v>
      </c>
      <c r="AF17" s="103">
        <f>((C45/AVERAGE($Q$9:$R$9))*100)*$B$17</f>
        <v>0.8134022839905195</v>
      </c>
      <c r="AG17" s="104">
        <f t="shared" ref="AG17:AQ17" si="24">((D45/AVERAGE($Q$9:$R$9))*100)*$B$17</f>
        <v>0</v>
      </c>
      <c r="AH17" s="104">
        <f t="shared" si="24"/>
        <v>0</v>
      </c>
      <c r="AI17" s="104">
        <f t="shared" si="24"/>
        <v>0</v>
      </c>
      <c r="AJ17" s="104">
        <f t="shared" si="24"/>
        <v>0</v>
      </c>
      <c r="AK17" s="104">
        <f t="shared" si="24"/>
        <v>0.8134022839905195</v>
      </c>
      <c r="AL17" s="104">
        <f t="shared" si="24"/>
        <v>0.20335057099762988</v>
      </c>
      <c r="AM17" s="104">
        <f t="shared" si="24"/>
        <v>0.8134022839905195</v>
      </c>
      <c r="AN17" s="104">
        <f t="shared" si="24"/>
        <v>0</v>
      </c>
      <c r="AO17" s="104">
        <f t="shared" si="24"/>
        <v>0</v>
      </c>
      <c r="AP17" s="104">
        <f t="shared" si="24"/>
        <v>4.0670114199525972E-2</v>
      </c>
      <c r="AQ17" s="105">
        <f t="shared" si="24"/>
        <v>0</v>
      </c>
    </row>
    <row r="18" spans="1:43" ht="15.75" thickBot="1" x14ac:dyDescent="0.3">
      <c r="A18" s="51">
        <v>14023</v>
      </c>
      <c r="B18" s="65">
        <v>1.8875739644970415</v>
      </c>
      <c r="C18" s="53">
        <v>50</v>
      </c>
      <c r="D18" s="54">
        <v>100</v>
      </c>
      <c r="E18" s="54">
        <v>200</v>
      </c>
      <c r="F18" s="54">
        <v>400</v>
      </c>
      <c r="G18" s="54">
        <v>800</v>
      </c>
      <c r="H18" s="54">
        <v>1600</v>
      </c>
      <c r="I18" s="54">
        <v>3200</v>
      </c>
      <c r="J18" s="54">
        <v>6400</v>
      </c>
      <c r="K18" s="54">
        <v>12800</v>
      </c>
      <c r="L18" s="54">
        <v>25600</v>
      </c>
      <c r="M18" s="54">
        <v>51200</v>
      </c>
      <c r="N18" s="55">
        <v>102400</v>
      </c>
      <c r="AD18" s="106">
        <v>14023</v>
      </c>
      <c r="AE18" s="114">
        <v>1</v>
      </c>
      <c r="AF18" s="103">
        <f>((C46/AVERAGE($Q$9:$R$9))*100)*$B$18</f>
        <v>0.51856427596072574</v>
      </c>
      <c r="AG18" s="104">
        <f t="shared" ref="AG18:AQ18" si="25">((D46/AVERAGE($Q$9:$R$9))*100)*$B$18</f>
        <v>0</v>
      </c>
      <c r="AH18" s="104">
        <f t="shared" si="25"/>
        <v>7.7784641394108858E-2</v>
      </c>
      <c r="AI18" s="104">
        <f t="shared" si="25"/>
        <v>0</v>
      </c>
      <c r="AJ18" s="104">
        <f t="shared" si="25"/>
        <v>0</v>
      </c>
      <c r="AK18" s="104">
        <f t="shared" si="25"/>
        <v>0</v>
      </c>
      <c r="AL18" s="104">
        <f t="shared" si="25"/>
        <v>0</v>
      </c>
      <c r="AM18" s="104">
        <f t="shared" si="25"/>
        <v>2.5928213798036285E-2</v>
      </c>
      <c r="AN18" s="104">
        <f t="shared" si="25"/>
        <v>0</v>
      </c>
      <c r="AO18" s="104">
        <f t="shared" si="25"/>
        <v>0.51856427596072574</v>
      </c>
      <c r="AP18" s="104">
        <f t="shared" si="25"/>
        <v>0</v>
      </c>
      <c r="AQ18" s="105">
        <f t="shared" si="25"/>
        <v>0</v>
      </c>
    </row>
    <row r="19" spans="1:43" x14ac:dyDescent="0.25">
      <c r="A19" s="59">
        <v>14024</v>
      </c>
      <c r="B19" s="66">
        <v>1.7832898172323761</v>
      </c>
      <c r="C19" s="28">
        <v>50</v>
      </c>
      <c r="D19" s="29">
        <v>100</v>
      </c>
      <c r="E19" s="29">
        <v>200</v>
      </c>
      <c r="F19" s="29">
        <v>400</v>
      </c>
      <c r="G19" s="29">
        <v>800</v>
      </c>
      <c r="H19" s="29">
        <v>1600</v>
      </c>
      <c r="I19" s="29">
        <v>3200</v>
      </c>
      <c r="J19" s="29">
        <v>6400</v>
      </c>
      <c r="K19" s="29">
        <v>12800</v>
      </c>
      <c r="L19" s="29">
        <v>25600</v>
      </c>
      <c r="M19" s="29">
        <v>51200</v>
      </c>
      <c r="N19" s="30">
        <v>102400</v>
      </c>
      <c r="AD19" s="108">
        <v>14024</v>
      </c>
      <c r="AE19" s="115">
        <v>1</v>
      </c>
      <c r="AF19" s="103">
        <f>((C47/AVERAGE($Q$11:$R$11))*100)*$B$19</f>
        <v>9.4921560592102789</v>
      </c>
      <c r="AG19" s="104">
        <f t="shared" ref="AG19:AQ19" si="26">((D47/AVERAGE($Q$11:$R$11))*100)*$B$19</f>
        <v>5.0234337047103406</v>
      </c>
      <c r="AH19" s="104">
        <f t="shared" si="26"/>
        <v>2.3274595596353844</v>
      </c>
      <c r="AI19" s="104">
        <f t="shared" si="26"/>
        <v>0.91934652605597678</v>
      </c>
      <c r="AJ19" s="104">
        <f t="shared" si="26"/>
        <v>0</v>
      </c>
      <c r="AK19" s="104">
        <f t="shared" si="26"/>
        <v>0</v>
      </c>
      <c r="AL19" s="104">
        <f t="shared" si="26"/>
        <v>0</v>
      </c>
      <c r="AM19" s="104">
        <f t="shared" si="26"/>
        <v>0</v>
      </c>
      <c r="AN19" s="104">
        <f t="shared" si="26"/>
        <v>0</v>
      </c>
      <c r="AO19" s="104">
        <f t="shared" si="26"/>
        <v>0</v>
      </c>
      <c r="AP19" s="104">
        <f t="shared" si="26"/>
        <v>0</v>
      </c>
      <c r="AQ19" s="105">
        <f t="shared" si="26"/>
        <v>0</v>
      </c>
    </row>
    <row r="20" spans="1:43" x14ac:dyDescent="0.25">
      <c r="A20" s="35">
        <v>14025</v>
      </c>
      <c r="B20" s="67">
        <v>2.2396694214876032</v>
      </c>
      <c r="C20" s="37">
        <v>50</v>
      </c>
      <c r="D20" s="38">
        <v>100</v>
      </c>
      <c r="E20" s="38">
        <v>200</v>
      </c>
      <c r="F20" s="38">
        <v>400</v>
      </c>
      <c r="G20" s="38">
        <v>800</v>
      </c>
      <c r="H20" s="38">
        <v>1600</v>
      </c>
      <c r="I20" s="38">
        <v>3200</v>
      </c>
      <c r="J20" s="38">
        <v>6400</v>
      </c>
      <c r="K20" s="38">
        <v>12800</v>
      </c>
      <c r="L20" s="38">
        <v>25600</v>
      </c>
      <c r="M20" s="38">
        <v>51200</v>
      </c>
      <c r="N20" s="39">
        <v>102400</v>
      </c>
      <c r="AD20" s="101">
        <v>14025</v>
      </c>
      <c r="AE20" s="116">
        <v>1</v>
      </c>
      <c r="AF20" s="103">
        <f>((C48/AVERAGE($Q$11:$R$11))*100)*$B$20</f>
        <v>8.1846886996485999</v>
      </c>
      <c r="AG20" s="104">
        <f t="shared" ref="AG20:AQ20" si="27">((D48/AVERAGE($Q$11:$R$11))*100)*$B$20</f>
        <v>3.8536244576247554</v>
      </c>
      <c r="AH20" s="104">
        <f t="shared" si="27"/>
        <v>1.68078428653498</v>
      </c>
      <c r="AI20" s="104">
        <f t="shared" si="27"/>
        <v>0.6284671680087317</v>
      </c>
      <c r="AJ20" s="104">
        <f t="shared" si="27"/>
        <v>0</v>
      </c>
      <c r="AK20" s="104">
        <f t="shared" si="27"/>
        <v>0</v>
      </c>
      <c r="AL20" s="104">
        <f t="shared" si="27"/>
        <v>0</v>
      </c>
      <c r="AM20" s="104">
        <f t="shared" si="27"/>
        <v>0</v>
      </c>
      <c r="AN20" s="104">
        <f t="shared" si="27"/>
        <v>0</v>
      </c>
      <c r="AO20" s="104">
        <f t="shared" si="27"/>
        <v>0</v>
      </c>
      <c r="AP20" s="104">
        <f t="shared" si="27"/>
        <v>0</v>
      </c>
      <c r="AQ20" s="105">
        <f t="shared" si="27"/>
        <v>0</v>
      </c>
    </row>
    <row r="21" spans="1:43" x14ac:dyDescent="0.25">
      <c r="A21" s="35">
        <v>14026</v>
      </c>
      <c r="B21" s="67">
        <v>2.2987012987012987</v>
      </c>
      <c r="C21" s="37">
        <v>50</v>
      </c>
      <c r="D21" s="38">
        <v>100</v>
      </c>
      <c r="E21" s="38">
        <v>200</v>
      </c>
      <c r="F21" s="38">
        <v>400</v>
      </c>
      <c r="G21" s="38">
        <v>800</v>
      </c>
      <c r="H21" s="38">
        <v>1600</v>
      </c>
      <c r="I21" s="38">
        <v>3200</v>
      </c>
      <c r="J21" s="38">
        <v>6400</v>
      </c>
      <c r="K21" s="38">
        <v>12800</v>
      </c>
      <c r="L21" s="38">
        <v>25600</v>
      </c>
      <c r="M21" s="38">
        <v>51200</v>
      </c>
      <c r="N21" s="39">
        <v>102400</v>
      </c>
      <c r="AD21" s="101">
        <v>14026</v>
      </c>
      <c r="AE21" s="116">
        <v>1</v>
      </c>
      <c r="AF21" s="103">
        <f>((C49/AVERAGE($Q$11:$R$11))*100)*$B$21</f>
        <v>3.6001782283792054</v>
      </c>
      <c r="AG21" s="104">
        <f t="shared" ref="AG21:AQ21" si="28">((D49/AVERAGE($Q$11:$R$11))*100)*$B$21</f>
        <v>1.5550771847681417</v>
      </c>
      <c r="AH21" s="104">
        <f t="shared" si="28"/>
        <v>0.89504450956528725</v>
      </c>
      <c r="AI21" s="104">
        <f t="shared" si="28"/>
        <v>0.6000297047298675</v>
      </c>
      <c r="AJ21" s="104">
        <f t="shared" si="28"/>
        <v>0</v>
      </c>
      <c r="AK21" s="104">
        <f t="shared" si="28"/>
        <v>0</v>
      </c>
      <c r="AL21" s="104">
        <f t="shared" si="28"/>
        <v>0</v>
      </c>
      <c r="AM21" s="104">
        <f t="shared" si="28"/>
        <v>2.0351009485520355</v>
      </c>
      <c r="AN21" s="104">
        <f t="shared" si="28"/>
        <v>0</v>
      </c>
      <c r="AO21" s="104">
        <f t="shared" si="28"/>
        <v>0</v>
      </c>
      <c r="AP21" s="104">
        <f t="shared" si="28"/>
        <v>0</v>
      </c>
      <c r="AQ21" s="105">
        <f t="shared" si="28"/>
        <v>0</v>
      </c>
    </row>
    <row r="22" spans="1:43" x14ac:dyDescent="0.25">
      <c r="A22" s="35">
        <v>14027</v>
      </c>
      <c r="B22" s="67">
        <v>2.3636363636363638</v>
      </c>
      <c r="C22" s="37">
        <v>50</v>
      </c>
      <c r="D22" s="38">
        <v>100</v>
      </c>
      <c r="E22" s="38">
        <v>200</v>
      </c>
      <c r="F22" s="38">
        <v>400</v>
      </c>
      <c r="G22" s="38">
        <v>800</v>
      </c>
      <c r="H22" s="38">
        <v>1600</v>
      </c>
      <c r="I22" s="38">
        <v>3200</v>
      </c>
      <c r="J22" s="38">
        <v>6400</v>
      </c>
      <c r="K22" s="38">
        <v>12800</v>
      </c>
      <c r="L22" s="38">
        <v>25600</v>
      </c>
      <c r="M22" s="38">
        <v>51200</v>
      </c>
      <c r="N22" s="39">
        <v>102400</v>
      </c>
      <c r="AD22" s="101">
        <v>14027</v>
      </c>
      <c r="AE22" s="116">
        <v>1</v>
      </c>
      <c r="AF22" s="103">
        <f>((C50/AVERAGE($Q$11:$R$11))*100)*$B$22</f>
        <v>88.228096583613166</v>
      </c>
      <c r="AG22" s="104">
        <f t="shared" ref="AG22:AQ22" si="29">((D50/AVERAGE($Q$11:$R$11))*100)*$B$22</f>
        <v>52.684924779802344</v>
      </c>
      <c r="AH22" s="104">
        <f t="shared" si="29"/>
        <v>27.147106641111748</v>
      </c>
      <c r="AI22" s="104">
        <f t="shared" si="29"/>
        <v>14.000297816218097</v>
      </c>
      <c r="AJ22" s="104">
        <f t="shared" si="29"/>
        <v>6.2880516113568055</v>
      </c>
      <c r="AK22" s="104">
        <f t="shared" si="29"/>
        <v>1.2339593927778068</v>
      </c>
      <c r="AL22" s="104">
        <f t="shared" si="29"/>
        <v>0.858630283134456</v>
      </c>
      <c r="AM22" s="104">
        <f t="shared" si="29"/>
        <v>1.6607038884400303</v>
      </c>
      <c r="AN22" s="104">
        <f t="shared" si="29"/>
        <v>0.1645281246969397</v>
      </c>
      <c r="AO22" s="104">
        <f t="shared" si="29"/>
        <v>0</v>
      </c>
      <c r="AP22" s="104">
        <f t="shared" si="29"/>
        <v>0.23136738614583879</v>
      </c>
      <c r="AQ22" s="105">
        <f t="shared" si="29"/>
        <v>0.84834708253474211</v>
      </c>
    </row>
    <row r="23" spans="1:43" ht="15.75" thickBot="1" x14ac:dyDescent="0.3">
      <c r="A23" s="51">
        <v>14028</v>
      </c>
      <c r="B23" s="68">
        <v>2.0204081632653059</v>
      </c>
      <c r="C23" s="53">
        <v>50</v>
      </c>
      <c r="D23" s="54">
        <v>100</v>
      </c>
      <c r="E23" s="54">
        <v>200</v>
      </c>
      <c r="F23" s="54">
        <v>400</v>
      </c>
      <c r="G23" s="54">
        <v>800</v>
      </c>
      <c r="H23" s="54">
        <v>1600</v>
      </c>
      <c r="I23" s="54">
        <v>3200</v>
      </c>
      <c r="J23" s="54">
        <v>6400</v>
      </c>
      <c r="K23" s="54">
        <v>12800</v>
      </c>
      <c r="L23" s="54">
        <v>25600</v>
      </c>
      <c r="M23" s="54">
        <v>51200</v>
      </c>
      <c r="N23" s="55">
        <v>102400</v>
      </c>
      <c r="AD23" s="106">
        <v>14028</v>
      </c>
      <c r="AE23" s="117">
        <v>1</v>
      </c>
      <c r="AF23" s="103">
        <f>((C51/AVERAGE($Q$11:$R$11))*100)*$B$23</f>
        <v>26.417688140134565</v>
      </c>
      <c r="AG23" s="104">
        <f t="shared" ref="AG23:AQ23" si="30">((D51/AVERAGE($Q$11:$R$11))*100)*$B$23</f>
        <v>15.289824901787171</v>
      </c>
      <c r="AH23" s="104">
        <f t="shared" si="30"/>
        <v>6.8560294833419961</v>
      </c>
      <c r="AI23" s="104">
        <f t="shared" si="30"/>
        <v>3.1643213000039987</v>
      </c>
      <c r="AJ23" s="104">
        <f t="shared" si="30"/>
        <v>2.0524141301037773</v>
      </c>
      <c r="AK23" s="104">
        <f t="shared" si="30"/>
        <v>2.109547533335999</v>
      </c>
      <c r="AL23" s="104">
        <f t="shared" si="30"/>
        <v>0.19777008125024992</v>
      </c>
      <c r="AM23" s="104">
        <f t="shared" si="30"/>
        <v>0.52738688333399975</v>
      </c>
      <c r="AN23" s="104">
        <f t="shared" si="30"/>
        <v>0.83942429843557731</v>
      </c>
      <c r="AO23" s="104">
        <f t="shared" si="30"/>
        <v>0</v>
      </c>
      <c r="AP23" s="104">
        <f t="shared" si="30"/>
        <v>0</v>
      </c>
      <c r="AQ23" s="105">
        <f t="shared" si="30"/>
        <v>0.52738688333399975</v>
      </c>
    </row>
    <row r="24" spans="1:43" x14ac:dyDescent="0.25">
      <c r="A24" s="59">
        <v>14029</v>
      </c>
      <c r="B24" s="69">
        <v>2.875</v>
      </c>
      <c r="C24" s="28">
        <v>50</v>
      </c>
      <c r="D24" s="29">
        <v>100</v>
      </c>
      <c r="E24" s="29">
        <v>200</v>
      </c>
      <c r="F24" s="29">
        <v>400</v>
      </c>
      <c r="G24" s="29">
        <v>800</v>
      </c>
      <c r="H24" s="29">
        <v>1600</v>
      </c>
      <c r="I24" s="29">
        <v>3200</v>
      </c>
      <c r="J24" s="29">
        <v>6400</v>
      </c>
      <c r="K24" s="29">
        <v>12800</v>
      </c>
      <c r="L24" s="29">
        <v>25600</v>
      </c>
      <c r="M24" s="29">
        <v>51200</v>
      </c>
      <c r="N24" s="30">
        <v>102400</v>
      </c>
      <c r="AD24" s="108">
        <v>14029</v>
      </c>
      <c r="AE24" s="118">
        <v>1</v>
      </c>
      <c r="AF24" s="103">
        <f>((C52/AVERAGE($Q$13:$R$13))*100)*$B$24</f>
        <v>0</v>
      </c>
      <c r="AG24" s="104">
        <f t="shared" ref="AG24:AQ24" si="31">((D52/AVERAGE($Q$13:$R$13))*100)*$B$24</f>
        <v>0</v>
      </c>
      <c r="AH24" s="104">
        <f t="shared" si="31"/>
        <v>0</v>
      </c>
      <c r="AI24" s="104">
        <f t="shared" si="31"/>
        <v>0</v>
      </c>
      <c r="AJ24" s="104">
        <f t="shared" si="31"/>
        <v>0</v>
      </c>
      <c r="AK24" s="104">
        <f t="shared" si="31"/>
        <v>0</v>
      </c>
      <c r="AL24" s="104">
        <f t="shared" si="31"/>
        <v>0</v>
      </c>
      <c r="AM24" s="104">
        <f t="shared" si="31"/>
        <v>0</v>
      </c>
      <c r="AN24" s="104">
        <f t="shared" si="31"/>
        <v>0</v>
      </c>
      <c r="AO24" s="104">
        <f t="shared" si="31"/>
        <v>0</v>
      </c>
      <c r="AP24" s="104">
        <f t="shared" si="31"/>
        <v>0</v>
      </c>
      <c r="AQ24" s="105">
        <f t="shared" si="31"/>
        <v>0</v>
      </c>
    </row>
    <row r="25" spans="1:43" x14ac:dyDescent="0.25">
      <c r="A25" s="35">
        <v>14030</v>
      </c>
      <c r="B25" s="70">
        <v>1.6726457399103141</v>
      </c>
      <c r="C25" s="37">
        <v>50</v>
      </c>
      <c r="D25" s="38">
        <v>100</v>
      </c>
      <c r="E25" s="38">
        <v>200</v>
      </c>
      <c r="F25" s="38">
        <v>400</v>
      </c>
      <c r="G25" s="38">
        <v>800</v>
      </c>
      <c r="H25" s="38">
        <v>1600</v>
      </c>
      <c r="I25" s="38">
        <v>3200</v>
      </c>
      <c r="J25" s="38">
        <v>6400</v>
      </c>
      <c r="K25" s="38">
        <v>12800</v>
      </c>
      <c r="L25" s="38">
        <v>25600</v>
      </c>
      <c r="M25" s="38">
        <v>51200</v>
      </c>
      <c r="N25" s="39">
        <v>102400</v>
      </c>
      <c r="AD25" s="101">
        <v>14030</v>
      </c>
      <c r="AE25" s="119">
        <v>1</v>
      </c>
      <c r="AF25" s="103">
        <f>((C53/AVERAGE($Q$13:$R$13))*100)*$B$25</f>
        <v>0</v>
      </c>
      <c r="AG25" s="104">
        <f t="shared" ref="AG25:AQ25" si="32">((D53/AVERAGE($Q$13:$R$13))*100)*$B$25</f>
        <v>0</v>
      </c>
      <c r="AH25" s="104">
        <f t="shared" si="32"/>
        <v>0</v>
      </c>
      <c r="AI25" s="104">
        <f t="shared" si="32"/>
        <v>0</v>
      </c>
      <c r="AJ25" s="104">
        <f t="shared" si="32"/>
        <v>0</v>
      </c>
      <c r="AK25" s="104">
        <f t="shared" si="32"/>
        <v>0</v>
      </c>
      <c r="AL25" s="104">
        <f t="shared" si="32"/>
        <v>0</v>
      </c>
      <c r="AM25" s="104">
        <f t="shared" si="32"/>
        <v>0</v>
      </c>
      <c r="AN25" s="104">
        <f t="shared" si="32"/>
        <v>0</v>
      </c>
      <c r="AO25" s="104">
        <f t="shared" si="32"/>
        <v>0</v>
      </c>
      <c r="AP25" s="104">
        <f t="shared" si="32"/>
        <v>0</v>
      </c>
      <c r="AQ25" s="105">
        <f t="shared" si="32"/>
        <v>0</v>
      </c>
    </row>
    <row r="26" spans="1:43" x14ac:dyDescent="0.25">
      <c r="A26" s="35">
        <v>14031</v>
      </c>
      <c r="B26" s="70">
        <v>2.0869565217391304</v>
      </c>
      <c r="C26" s="37">
        <v>50</v>
      </c>
      <c r="D26" s="38">
        <v>100</v>
      </c>
      <c r="E26" s="38">
        <v>200</v>
      </c>
      <c r="F26" s="38">
        <v>400</v>
      </c>
      <c r="G26" s="38">
        <v>800</v>
      </c>
      <c r="H26" s="38">
        <v>1600</v>
      </c>
      <c r="I26" s="38">
        <v>3200</v>
      </c>
      <c r="J26" s="38">
        <v>6400</v>
      </c>
      <c r="K26" s="38">
        <v>12800</v>
      </c>
      <c r="L26" s="38">
        <v>25600</v>
      </c>
      <c r="M26" s="38">
        <v>51200</v>
      </c>
      <c r="N26" s="39">
        <v>102400</v>
      </c>
      <c r="AD26" s="101">
        <v>14031</v>
      </c>
      <c r="AE26" s="119">
        <v>1</v>
      </c>
      <c r="AF26" s="103">
        <f>((C54/AVERAGE($Q$13:$R$13))*100)*$B$26</f>
        <v>0</v>
      </c>
      <c r="AG26" s="104">
        <f t="shared" ref="AG26:AQ26" si="33">((D54/AVERAGE($Q$13:$R$13))*100)*$B$26</f>
        <v>0</v>
      </c>
      <c r="AH26" s="104">
        <f t="shared" si="33"/>
        <v>0</v>
      </c>
      <c r="AI26" s="104">
        <f t="shared" si="33"/>
        <v>0</v>
      </c>
      <c r="AJ26" s="104">
        <f t="shared" si="33"/>
        <v>0</v>
      </c>
      <c r="AK26" s="104">
        <f t="shared" si="33"/>
        <v>0</v>
      </c>
      <c r="AL26" s="104">
        <f t="shared" si="33"/>
        <v>0</v>
      </c>
      <c r="AM26" s="104">
        <f t="shared" si="33"/>
        <v>0</v>
      </c>
      <c r="AN26" s="104">
        <f t="shared" si="33"/>
        <v>0</v>
      </c>
      <c r="AO26" s="104">
        <f t="shared" si="33"/>
        <v>0</v>
      </c>
      <c r="AP26" s="104">
        <f t="shared" si="33"/>
        <v>0</v>
      </c>
      <c r="AQ26" s="105">
        <f t="shared" si="33"/>
        <v>0</v>
      </c>
    </row>
    <row r="27" spans="1:43" x14ac:dyDescent="0.25">
      <c r="A27" s="35">
        <v>14032</v>
      </c>
      <c r="B27" s="70">
        <v>1.5802707930367503</v>
      </c>
      <c r="C27" s="37">
        <v>50</v>
      </c>
      <c r="D27" s="38">
        <v>100</v>
      </c>
      <c r="E27" s="38">
        <v>200</v>
      </c>
      <c r="F27" s="38">
        <v>400</v>
      </c>
      <c r="G27" s="38">
        <v>800</v>
      </c>
      <c r="H27" s="38">
        <v>1600</v>
      </c>
      <c r="I27" s="38">
        <v>3200</v>
      </c>
      <c r="J27" s="38">
        <v>6400</v>
      </c>
      <c r="K27" s="38">
        <v>12800</v>
      </c>
      <c r="L27" s="38">
        <v>25600</v>
      </c>
      <c r="M27" s="38">
        <v>51200</v>
      </c>
      <c r="N27" s="39">
        <v>102400</v>
      </c>
      <c r="AD27" s="101">
        <v>14032</v>
      </c>
      <c r="AE27" s="119">
        <v>1</v>
      </c>
      <c r="AF27" s="103">
        <f>((C55/AVERAGE($Q$13:$R$13))*100)*$B$27</f>
        <v>0</v>
      </c>
      <c r="AG27" s="104">
        <f t="shared" ref="AG27:AQ27" si="34">((D55/AVERAGE($Q$13:$R$13))*100)*$B$27</f>
        <v>0</v>
      </c>
      <c r="AH27" s="104">
        <f t="shared" si="34"/>
        <v>0</v>
      </c>
      <c r="AI27" s="104">
        <f t="shared" si="34"/>
        <v>0</v>
      </c>
      <c r="AJ27" s="104">
        <f t="shared" si="34"/>
        <v>5.338752679178211E-2</v>
      </c>
      <c r="AK27" s="104">
        <f t="shared" si="34"/>
        <v>0</v>
      </c>
      <c r="AL27" s="104">
        <f t="shared" si="34"/>
        <v>0</v>
      </c>
      <c r="AM27" s="104">
        <f t="shared" si="34"/>
        <v>0.13880756965863347</v>
      </c>
      <c r="AN27" s="104">
        <f t="shared" si="34"/>
        <v>1.0677505358356421E-2</v>
      </c>
      <c r="AO27" s="104">
        <f t="shared" si="34"/>
        <v>0</v>
      </c>
      <c r="AP27" s="104">
        <f t="shared" si="34"/>
        <v>5.338752679178211E-2</v>
      </c>
      <c r="AQ27" s="105">
        <f t="shared" si="34"/>
        <v>0</v>
      </c>
    </row>
    <row r="28" spans="1:43" ht="15.75" thickBot="1" x14ac:dyDescent="0.3">
      <c r="A28" s="51">
        <v>14033</v>
      </c>
      <c r="B28" s="71">
        <v>1.8021390374331547</v>
      </c>
      <c r="C28" s="53">
        <v>50</v>
      </c>
      <c r="D28" s="54">
        <v>100</v>
      </c>
      <c r="E28" s="54">
        <v>200</v>
      </c>
      <c r="F28" s="54">
        <v>400</v>
      </c>
      <c r="G28" s="54">
        <v>800</v>
      </c>
      <c r="H28" s="54">
        <v>1600</v>
      </c>
      <c r="I28" s="54">
        <v>3200</v>
      </c>
      <c r="J28" s="54">
        <v>6400</v>
      </c>
      <c r="K28" s="54">
        <v>12800</v>
      </c>
      <c r="L28" s="54">
        <v>25600</v>
      </c>
      <c r="M28" s="54">
        <v>51200</v>
      </c>
      <c r="N28" s="55">
        <v>102400</v>
      </c>
      <c r="AD28" s="106">
        <v>14033</v>
      </c>
      <c r="AE28" s="120">
        <v>1</v>
      </c>
      <c r="AF28" s="121">
        <f>((C56/AVERAGE($Q$13:$R$13))*100)*$B$28</f>
        <v>0.48706460471166346</v>
      </c>
      <c r="AG28" s="122">
        <f t="shared" ref="AG28:AQ28" si="35">((D56/AVERAGE($Q$13:$R$13))*100)*$B$28</f>
        <v>0</v>
      </c>
      <c r="AH28" s="122">
        <f t="shared" si="35"/>
        <v>0</v>
      </c>
      <c r="AI28" s="122">
        <f t="shared" si="35"/>
        <v>0</v>
      </c>
      <c r="AJ28" s="122">
        <f t="shared" si="35"/>
        <v>0</v>
      </c>
      <c r="AK28" s="122">
        <f t="shared" si="35"/>
        <v>0</v>
      </c>
      <c r="AL28" s="122">
        <f t="shared" si="35"/>
        <v>0.97412920942332692</v>
      </c>
      <c r="AM28" s="122">
        <f t="shared" si="35"/>
        <v>0.59665414077178769</v>
      </c>
      <c r="AN28" s="122">
        <f t="shared" si="35"/>
        <v>0</v>
      </c>
      <c r="AO28" s="122">
        <f t="shared" si="35"/>
        <v>0</v>
      </c>
      <c r="AP28" s="122">
        <f t="shared" si="35"/>
        <v>0</v>
      </c>
      <c r="AQ28" s="123">
        <f t="shared" si="35"/>
        <v>0.15829599653129059</v>
      </c>
    </row>
    <row r="29" spans="1:43" x14ac:dyDescent="0.25">
      <c r="AD29" s="124"/>
      <c r="AE29" s="124"/>
      <c r="AF29" s="124"/>
      <c r="AG29" s="124"/>
      <c r="AH29" s="124"/>
      <c r="AI29" s="124"/>
      <c r="AJ29" s="124"/>
      <c r="AK29" s="124"/>
      <c r="AL29" s="124"/>
      <c r="AM29" s="124"/>
      <c r="AN29" s="124"/>
      <c r="AO29" s="124"/>
      <c r="AP29" s="124"/>
      <c r="AQ29" s="124"/>
    </row>
    <row r="30" spans="1:43" ht="15.75" thickBot="1" x14ac:dyDescent="0.3">
      <c r="AD30" s="124"/>
      <c r="AE30" s="124"/>
      <c r="AF30" s="124"/>
      <c r="AG30" s="124"/>
      <c r="AH30" s="124"/>
      <c r="AI30" s="124"/>
      <c r="AJ30" s="124"/>
      <c r="AK30" s="124"/>
      <c r="AL30" s="124"/>
      <c r="AM30" s="124"/>
      <c r="AN30" s="124"/>
      <c r="AO30" s="124"/>
      <c r="AP30" s="124"/>
      <c r="AQ30" s="124"/>
    </row>
    <row r="31" spans="1:43" ht="15.75" thickBot="1" x14ac:dyDescent="0.3">
      <c r="A31" s="18" t="s">
        <v>13</v>
      </c>
      <c r="B31" s="19" t="s">
        <v>14</v>
      </c>
      <c r="C31" s="72" t="s">
        <v>30</v>
      </c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4"/>
      <c r="O31" s="75"/>
      <c r="P31" s="75"/>
      <c r="Q31" s="73" t="s">
        <v>31</v>
      </c>
      <c r="R31" s="73"/>
      <c r="S31" s="76"/>
      <c r="T31" s="76"/>
      <c r="U31" s="76"/>
      <c r="V31" s="76"/>
      <c r="W31" s="76"/>
      <c r="X31" s="76"/>
      <c r="Y31" s="76"/>
      <c r="Z31" s="76"/>
      <c r="AA31" s="76"/>
      <c r="AB31" s="77"/>
      <c r="AD31" s="124"/>
      <c r="AE31" s="125" t="s">
        <v>16</v>
      </c>
      <c r="AF31" s="126"/>
      <c r="AG31" s="126"/>
      <c r="AH31" s="126"/>
      <c r="AI31" s="126"/>
      <c r="AJ31" s="126"/>
      <c r="AK31" s="126"/>
      <c r="AL31" s="126"/>
      <c r="AM31" s="126"/>
      <c r="AN31" s="126"/>
      <c r="AO31" s="126"/>
      <c r="AP31" s="127"/>
      <c r="AQ31" s="124"/>
    </row>
    <row r="32" spans="1:43" ht="15.75" thickBot="1" x14ac:dyDescent="0.3">
      <c r="A32" s="26">
        <v>14009</v>
      </c>
      <c r="B32" s="27">
        <v>1.6451612903225807</v>
      </c>
      <c r="C32" s="48">
        <v>0</v>
      </c>
      <c r="D32" s="49">
        <v>0</v>
      </c>
      <c r="E32" s="49">
        <v>0</v>
      </c>
      <c r="F32" s="49">
        <v>0</v>
      </c>
      <c r="G32" s="49">
        <v>0</v>
      </c>
      <c r="H32" s="49">
        <v>0</v>
      </c>
      <c r="I32" s="49">
        <v>0</v>
      </c>
      <c r="J32" s="49">
        <v>0</v>
      </c>
      <c r="K32" s="49">
        <v>0</v>
      </c>
      <c r="L32" s="49">
        <v>0</v>
      </c>
      <c r="M32" s="49">
        <v>0</v>
      </c>
      <c r="N32" s="50">
        <v>0</v>
      </c>
      <c r="O32" s="78"/>
      <c r="Q32" s="40">
        <v>0.379</v>
      </c>
      <c r="R32" s="41">
        <v>0.39228333300000001</v>
      </c>
      <c r="S32" s="41">
        <v>0.36399999999999999</v>
      </c>
      <c r="T32" s="41">
        <v>0.35399999999999998</v>
      </c>
      <c r="U32" s="41">
        <v>0.313</v>
      </c>
      <c r="V32" s="41">
        <v>0.23899999999999999</v>
      </c>
      <c r="W32" s="41">
        <v>0.161</v>
      </c>
      <c r="X32" s="41">
        <v>9.5000000000000001E-2</v>
      </c>
      <c r="Y32" s="41">
        <v>4.4783333000000002E-2</v>
      </c>
      <c r="Z32" s="41">
        <v>1.8683333E-2</v>
      </c>
      <c r="AA32" s="41">
        <v>5.8833330000000001E-3</v>
      </c>
      <c r="AB32" s="42">
        <v>1E-3</v>
      </c>
      <c r="AD32" s="128"/>
      <c r="AE32" s="98">
        <v>50</v>
      </c>
      <c r="AF32" s="99">
        <v>100</v>
      </c>
      <c r="AG32" s="99">
        <v>200</v>
      </c>
      <c r="AH32" s="99">
        <v>400</v>
      </c>
      <c r="AI32" s="99">
        <v>800</v>
      </c>
      <c r="AJ32" s="99">
        <v>1600</v>
      </c>
      <c r="AK32" s="99">
        <v>3200</v>
      </c>
      <c r="AL32" s="99">
        <v>6400</v>
      </c>
      <c r="AM32" s="99">
        <v>12800</v>
      </c>
      <c r="AN32" s="99">
        <v>25600</v>
      </c>
      <c r="AO32" s="99">
        <v>51200</v>
      </c>
      <c r="AP32" s="100">
        <v>102400</v>
      </c>
      <c r="AQ32" s="124"/>
    </row>
    <row r="33" spans="1:43" x14ac:dyDescent="0.25">
      <c r="A33" s="35">
        <v>14010</v>
      </c>
      <c r="B33" s="36">
        <v>1.7177033492822966</v>
      </c>
      <c r="C33" s="79">
        <v>0</v>
      </c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1">
        <v>0</v>
      </c>
      <c r="O33" s="78"/>
      <c r="Q33" s="79">
        <v>0.374</v>
      </c>
      <c r="R33" s="80">
        <v>0.38600000000000001</v>
      </c>
      <c r="S33" s="80">
        <v>0.36199999999999999</v>
      </c>
      <c r="T33" s="80">
        <v>0.34599999999999997</v>
      </c>
      <c r="U33" s="80">
        <v>0.31208333300000002</v>
      </c>
      <c r="V33" s="80">
        <v>0.215183333</v>
      </c>
      <c r="W33" s="80">
        <v>0.15</v>
      </c>
      <c r="X33" s="80">
        <v>8.5999999999999993E-2</v>
      </c>
      <c r="Y33" s="80">
        <v>4.2999999999999997E-2</v>
      </c>
      <c r="Z33" s="80">
        <v>1.6983333E-2</v>
      </c>
      <c r="AA33" s="80">
        <v>3.4000000000000002E-2</v>
      </c>
      <c r="AB33" s="81">
        <v>0.01</v>
      </c>
      <c r="AD33" s="128" t="s">
        <v>17</v>
      </c>
      <c r="AE33" s="98">
        <f>(AVERAGE(C32:C36)/AVERAGE($Q$5:$R$5))*100</f>
        <v>7.3576612225818544E-2</v>
      </c>
      <c r="AF33" s="98">
        <f t="shared" ref="AF33:AP33" si="36">(AVERAGE(D32:D36)/AVERAGE($Q$5:$R$5))*100</f>
        <v>0</v>
      </c>
      <c r="AG33" s="98">
        <f t="shared" si="36"/>
        <v>0</v>
      </c>
      <c r="AH33" s="98">
        <f t="shared" si="36"/>
        <v>5.2243760691412157E-2</v>
      </c>
      <c r="AI33" s="98">
        <f t="shared" si="36"/>
        <v>0</v>
      </c>
      <c r="AJ33" s="98">
        <f t="shared" si="36"/>
        <v>0</v>
      </c>
      <c r="AK33" s="98">
        <f t="shared" si="36"/>
        <v>0</v>
      </c>
      <c r="AL33" s="98">
        <f t="shared" si="36"/>
        <v>0</v>
      </c>
      <c r="AM33" s="98">
        <f t="shared" si="36"/>
        <v>0</v>
      </c>
      <c r="AN33" s="98">
        <f t="shared" si="36"/>
        <v>0</v>
      </c>
      <c r="AO33" s="98">
        <f t="shared" si="36"/>
        <v>0</v>
      </c>
      <c r="AP33" s="98">
        <f t="shared" si="36"/>
        <v>0</v>
      </c>
      <c r="AQ33" s="124"/>
    </row>
    <row r="34" spans="1:43" ht="15.75" thickBot="1" x14ac:dyDescent="0.3">
      <c r="A34" s="35">
        <v>14011</v>
      </c>
      <c r="B34" s="36">
        <v>2.5957446808510638</v>
      </c>
      <c r="C34" s="79">
        <v>0</v>
      </c>
      <c r="D34" s="80">
        <v>0</v>
      </c>
      <c r="E34" s="80">
        <v>0</v>
      </c>
      <c r="F34" s="80">
        <v>1E-3</v>
      </c>
      <c r="G34" s="80">
        <v>0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1">
        <v>0</v>
      </c>
      <c r="O34" s="78"/>
      <c r="Q34" s="47"/>
      <c r="AB34" s="82"/>
      <c r="AD34" s="129" t="s">
        <v>18</v>
      </c>
      <c r="AE34" s="121">
        <f>_xlfn.STDEV.S(AF4:AF8)</f>
        <v>0.2246341479936719</v>
      </c>
      <c r="AF34" s="121">
        <f t="shared" ref="AF34:AP34" si="37">_xlfn.STDEV.S(AG4:AG8)</f>
        <v>0</v>
      </c>
      <c r="AG34" s="121">
        <f t="shared" si="37"/>
        <v>0</v>
      </c>
      <c r="AH34" s="121">
        <f t="shared" si="37"/>
        <v>0.30323645185872211</v>
      </c>
      <c r="AI34" s="121">
        <f t="shared" si="37"/>
        <v>0</v>
      </c>
      <c r="AJ34" s="121">
        <f t="shared" si="37"/>
        <v>0</v>
      </c>
      <c r="AK34" s="121">
        <f t="shared" si="37"/>
        <v>0</v>
      </c>
      <c r="AL34" s="121">
        <f t="shared" si="37"/>
        <v>0</v>
      </c>
      <c r="AM34" s="121">
        <f t="shared" si="37"/>
        <v>0</v>
      </c>
      <c r="AN34" s="121">
        <f t="shared" si="37"/>
        <v>0</v>
      </c>
      <c r="AO34" s="121">
        <f t="shared" si="37"/>
        <v>0</v>
      </c>
      <c r="AP34" s="121">
        <f t="shared" si="37"/>
        <v>0</v>
      </c>
      <c r="AQ34" s="124"/>
    </row>
    <row r="35" spans="1:43" x14ac:dyDescent="0.25">
      <c r="A35" s="35">
        <v>14012</v>
      </c>
      <c r="B35" s="36">
        <v>3.1897810218978098</v>
      </c>
      <c r="C35" s="79">
        <v>4.0833299999999998E-4</v>
      </c>
      <c r="D35" s="80">
        <v>0</v>
      </c>
      <c r="E35" s="80">
        <v>0</v>
      </c>
      <c r="F35" s="80">
        <v>0</v>
      </c>
      <c r="G35" s="80">
        <v>0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1">
        <v>0</v>
      </c>
      <c r="O35" s="78"/>
      <c r="Q35" s="47"/>
      <c r="AB35" s="82"/>
      <c r="AD35" s="130" t="s">
        <v>19</v>
      </c>
      <c r="AE35" s="98">
        <f>(AVERAGE(C37:C41)/AVERAGE($Q$7:$R$7))*100</f>
        <v>4.8311033415818549</v>
      </c>
      <c r="AF35" s="98">
        <f t="shared" ref="AF35:AP35" si="38">(AVERAGE(D37:D41)/AVERAGE($Q$7:$R$7))*100</f>
        <v>1.8486025684636869</v>
      </c>
      <c r="AG35" s="98">
        <f t="shared" si="38"/>
        <v>0.99693383505080313</v>
      </c>
      <c r="AH35" s="98">
        <f t="shared" si="38"/>
        <v>0.21748262581620487</v>
      </c>
      <c r="AI35" s="98">
        <f t="shared" si="38"/>
        <v>0</v>
      </c>
      <c r="AJ35" s="98">
        <f t="shared" si="38"/>
        <v>0</v>
      </c>
      <c r="AK35" s="98">
        <f t="shared" si="38"/>
        <v>0</v>
      </c>
      <c r="AL35" s="98">
        <f t="shared" si="38"/>
        <v>1.5356583367216063E-2</v>
      </c>
      <c r="AM35" s="98">
        <f t="shared" si="38"/>
        <v>0</v>
      </c>
      <c r="AN35" s="98">
        <f t="shared" si="38"/>
        <v>0</v>
      </c>
      <c r="AO35" s="98">
        <f t="shared" si="38"/>
        <v>0</v>
      </c>
      <c r="AP35" s="98">
        <f t="shared" si="38"/>
        <v>0</v>
      </c>
      <c r="AQ35" s="124"/>
    </row>
    <row r="36" spans="1:43" ht="15.75" thickBot="1" x14ac:dyDescent="0.3">
      <c r="A36" s="51">
        <v>14013</v>
      </c>
      <c r="B36" s="52">
        <v>1.77720207253886</v>
      </c>
      <c r="C36" s="44">
        <v>1E-3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6">
        <v>0</v>
      </c>
      <c r="O36" s="83"/>
      <c r="P36" s="84"/>
      <c r="Q36" s="43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5"/>
      <c r="AD36" s="130" t="s">
        <v>18</v>
      </c>
      <c r="AE36" s="121">
        <f>_xlfn.STDEV.S(AF9:AF13)</f>
        <v>6.1073048493528086</v>
      </c>
      <c r="AF36" s="121">
        <f t="shared" ref="AF36:AP36" si="39">_xlfn.STDEV.S(AG9:AG13)</f>
        <v>3.1178022688358964</v>
      </c>
      <c r="AG36" s="121">
        <f t="shared" si="39"/>
        <v>2.0576608015001181</v>
      </c>
      <c r="AH36" s="121">
        <f t="shared" si="39"/>
        <v>0.73263900404595084</v>
      </c>
      <c r="AI36" s="121">
        <f t="shared" si="39"/>
        <v>0</v>
      </c>
      <c r="AJ36" s="121">
        <f t="shared" si="39"/>
        <v>0</v>
      </c>
      <c r="AK36" s="121">
        <f t="shared" si="39"/>
        <v>0</v>
      </c>
      <c r="AL36" s="121">
        <f t="shared" si="39"/>
        <v>7.5876708236122081E-2</v>
      </c>
      <c r="AM36" s="121">
        <f t="shared" si="39"/>
        <v>0</v>
      </c>
      <c r="AN36" s="121">
        <f t="shared" si="39"/>
        <v>0</v>
      </c>
      <c r="AO36" s="121">
        <f t="shared" si="39"/>
        <v>0</v>
      </c>
      <c r="AP36" s="121">
        <f t="shared" si="39"/>
        <v>0</v>
      </c>
      <c r="AQ36" s="124"/>
    </row>
    <row r="37" spans="1:43" x14ac:dyDescent="0.25">
      <c r="A37" s="59">
        <v>14014</v>
      </c>
      <c r="B37" s="60">
        <v>3.0000000000000004</v>
      </c>
      <c r="C37" s="40">
        <v>5.0000000000000001E-3</v>
      </c>
      <c r="D37" s="41">
        <v>1E-3</v>
      </c>
      <c r="E37" s="41">
        <v>0</v>
      </c>
      <c r="F37" s="41">
        <v>0</v>
      </c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42">
        <v>0</v>
      </c>
      <c r="O37" s="33"/>
      <c r="P37" s="86"/>
      <c r="Q37" s="59" t="s">
        <v>31</v>
      </c>
      <c r="R37" s="87"/>
      <c r="S37" s="88"/>
      <c r="T37" s="88"/>
      <c r="U37" s="88"/>
      <c r="V37" s="88"/>
      <c r="W37" s="88"/>
      <c r="X37" s="88"/>
      <c r="Y37" s="88"/>
      <c r="Z37" s="88"/>
      <c r="AA37" s="88"/>
      <c r="AB37" s="89"/>
      <c r="AD37" s="128" t="s">
        <v>20</v>
      </c>
      <c r="AE37" s="98">
        <f>(AVERAGE(C42:C46)/AVERAGE($Q$9:$R$9))*100</f>
        <v>0.76923076923076938</v>
      </c>
      <c r="AF37" s="98">
        <f t="shared" ref="AF37:AP37" si="40">(AVERAGE(D42:D46)/AVERAGE($Q$9:$R$9))*100</f>
        <v>0.16483516483516486</v>
      </c>
      <c r="AG37" s="98">
        <f t="shared" si="40"/>
        <v>8.241758241758242E-3</v>
      </c>
      <c r="AH37" s="98">
        <f t="shared" si="40"/>
        <v>0</v>
      </c>
      <c r="AI37" s="98">
        <f t="shared" si="40"/>
        <v>0</v>
      </c>
      <c r="AJ37" s="98">
        <f t="shared" si="40"/>
        <v>5.4945054945054944E-2</v>
      </c>
      <c r="AK37" s="98">
        <f t="shared" si="40"/>
        <v>1.3736263736263736E-2</v>
      </c>
      <c r="AL37" s="98">
        <f t="shared" si="40"/>
        <v>0.11263736263736265</v>
      </c>
      <c r="AM37" s="98">
        <f t="shared" si="40"/>
        <v>0</v>
      </c>
      <c r="AN37" s="98">
        <f t="shared" si="40"/>
        <v>5.4945054945054944E-2</v>
      </c>
      <c r="AO37" s="98">
        <f t="shared" si="40"/>
        <v>2.7472527472527475E-3</v>
      </c>
      <c r="AP37" s="98">
        <f t="shared" si="40"/>
        <v>0</v>
      </c>
      <c r="AQ37" s="124"/>
    </row>
    <row r="38" spans="1:43" ht="15.75" thickBot="1" x14ac:dyDescent="0.3">
      <c r="A38" s="35">
        <v>14015</v>
      </c>
      <c r="B38" s="61">
        <v>3.4</v>
      </c>
      <c r="C38" s="79">
        <v>1.7999999999999999E-2</v>
      </c>
      <c r="D38" s="80">
        <v>0.01</v>
      </c>
      <c r="E38" s="80">
        <v>5.5583330000000004E-3</v>
      </c>
      <c r="F38" s="80">
        <v>2E-3</v>
      </c>
      <c r="G38" s="80">
        <v>0</v>
      </c>
      <c r="H38" s="80">
        <v>0</v>
      </c>
      <c r="I38" s="80">
        <v>0</v>
      </c>
      <c r="J38" s="80">
        <v>0</v>
      </c>
      <c r="K38" s="80">
        <v>0</v>
      </c>
      <c r="L38" s="80">
        <v>0</v>
      </c>
      <c r="M38" s="80">
        <v>0</v>
      </c>
      <c r="N38" s="81">
        <v>0</v>
      </c>
      <c r="O38" s="78"/>
      <c r="Q38" s="79">
        <v>0.40025833300000002</v>
      </c>
      <c r="R38" s="80">
        <v>0.41</v>
      </c>
      <c r="S38" s="80">
        <v>0.38200000000000001</v>
      </c>
      <c r="T38" s="80">
        <v>0.378</v>
      </c>
      <c r="U38" s="80">
        <v>0.3</v>
      </c>
      <c r="V38" s="80">
        <v>0.214</v>
      </c>
      <c r="W38" s="80">
        <v>0.125</v>
      </c>
      <c r="X38" s="80">
        <v>0.12595833300000001</v>
      </c>
      <c r="Y38" s="80">
        <v>3.4000000000000002E-2</v>
      </c>
      <c r="Z38" s="80">
        <v>1.4E-2</v>
      </c>
      <c r="AA38" s="80">
        <v>5.0000000000000001E-3</v>
      </c>
      <c r="AB38" s="81">
        <v>1.458333E-3</v>
      </c>
      <c r="AD38" s="129" t="s">
        <v>18</v>
      </c>
      <c r="AE38" s="121">
        <f>_xlfn.STDEV.S(AF14:AF18)</f>
        <v>1.7413899853449397</v>
      </c>
      <c r="AF38" s="121">
        <f t="shared" ref="AF38:AP38" si="41">_xlfn.STDEV.S(AG14:AG18)</f>
        <v>0.88771310358875732</v>
      </c>
      <c r="AG38" s="121">
        <f t="shared" si="41"/>
        <v>3.4786349152534285E-2</v>
      </c>
      <c r="AH38" s="121">
        <f t="shared" si="41"/>
        <v>0</v>
      </c>
      <c r="AI38" s="121">
        <f t="shared" si="41"/>
        <v>0</v>
      </c>
      <c r="AJ38" s="121">
        <f t="shared" si="41"/>
        <v>0.3637645600112781</v>
      </c>
      <c r="AK38" s="121">
        <f t="shared" si="41"/>
        <v>9.0941140002819526E-2</v>
      </c>
      <c r="AL38" s="121">
        <f t="shared" si="41"/>
        <v>0.37947920414697228</v>
      </c>
      <c r="AM38" s="121">
        <f t="shared" si="41"/>
        <v>0</v>
      </c>
      <c r="AN38" s="121">
        <f t="shared" si="41"/>
        <v>0.23190899435022858</v>
      </c>
      <c r="AO38" s="121">
        <f t="shared" si="41"/>
        <v>1.8188228000563904E-2</v>
      </c>
      <c r="AP38" s="121">
        <f t="shared" si="41"/>
        <v>0</v>
      </c>
      <c r="AQ38" s="124"/>
    </row>
    <row r="39" spans="1:43" x14ac:dyDescent="0.25">
      <c r="A39" s="35">
        <v>14016</v>
      </c>
      <c r="B39" s="61">
        <v>3.6315789473684208</v>
      </c>
      <c r="C39" s="79">
        <v>2.1999999999999999E-2</v>
      </c>
      <c r="D39" s="80">
        <v>8.0000000000000002E-3</v>
      </c>
      <c r="E39" s="80">
        <v>3.0000000000000001E-3</v>
      </c>
      <c r="F39" s="80">
        <v>0</v>
      </c>
      <c r="G39" s="80">
        <v>0</v>
      </c>
      <c r="H39" s="80">
        <v>0</v>
      </c>
      <c r="I39" s="80">
        <v>0</v>
      </c>
      <c r="J39" s="80">
        <v>0</v>
      </c>
      <c r="K39" s="80">
        <v>0</v>
      </c>
      <c r="L39" s="80">
        <v>0</v>
      </c>
      <c r="M39" s="80">
        <v>0</v>
      </c>
      <c r="N39" s="81">
        <v>0</v>
      </c>
      <c r="Q39" s="79">
        <v>0.40200000000000002</v>
      </c>
      <c r="R39" s="80">
        <v>0.39400000000000002</v>
      </c>
      <c r="S39" s="80">
        <v>0.36499999999999999</v>
      </c>
      <c r="T39" s="80">
        <v>0.375</v>
      </c>
      <c r="U39" s="80">
        <v>0.307</v>
      </c>
      <c r="V39" s="80">
        <v>0.224</v>
      </c>
      <c r="W39" s="80">
        <v>0.111</v>
      </c>
      <c r="X39" s="80">
        <v>0.13</v>
      </c>
      <c r="Y39" s="80">
        <v>3.4000000000000002E-2</v>
      </c>
      <c r="Z39" s="80">
        <v>1.4999999999999999E-2</v>
      </c>
      <c r="AA39" s="80">
        <v>5.0000000000000001E-3</v>
      </c>
      <c r="AB39" s="81">
        <v>2.3583329999999998E-3</v>
      </c>
      <c r="AD39" s="130" t="s">
        <v>21</v>
      </c>
      <c r="AE39" s="98">
        <f>(AVERAGE(C47:C51)/AVERAGE($Q$11:$R$11))*100</f>
        <v>12.189224936577522</v>
      </c>
      <c r="AF39" s="98">
        <f t="shared" ref="AF39:AP39" si="42">(AVERAGE(D47:D51)/AVERAGE($Q$11:$R$11))*100</f>
        <v>7.0143077853215701</v>
      </c>
      <c r="AG39" s="98">
        <f t="shared" si="42"/>
        <v>3.464736512431061</v>
      </c>
      <c r="AH39" s="98">
        <f t="shared" si="42"/>
        <v>1.7093106262630178</v>
      </c>
      <c r="AI39" s="98">
        <f t="shared" si="42"/>
        <v>0.73523417300075933</v>
      </c>
      <c r="AJ39" s="98">
        <f t="shared" si="42"/>
        <v>0.31323584585898173</v>
      </c>
      <c r="AK39" s="98">
        <f t="shared" si="42"/>
        <v>9.2230572016024928E-2</v>
      </c>
      <c r="AL39" s="98">
        <f t="shared" si="42"/>
        <v>0.36979235283194745</v>
      </c>
      <c r="AM39" s="98">
        <f t="shared" si="42"/>
        <v>9.7016137063084137E-2</v>
      </c>
      <c r="AN39" s="98">
        <f t="shared" si="42"/>
        <v>0</v>
      </c>
      <c r="AO39" s="98">
        <f t="shared" si="42"/>
        <v>1.9577240366186358E-2</v>
      </c>
      <c r="AP39" s="98">
        <f t="shared" si="42"/>
        <v>0.12398918898584692</v>
      </c>
      <c r="AQ39" s="124"/>
    </row>
    <row r="40" spans="1:43" ht="15.75" thickBot="1" x14ac:dyDescent="0.3">
      <c r="A40" s="35">
        <v>14017</v>
      </c>
      <c r="B40" s="61">
        <v>2.209677419354839</v>
      </c>
      <c r="C40" s="79">
        <v>2.1000000000000001E-2</v>
      </c>
      <c r="D40" s="80">
        <v>6.1583330000000002E-3</v>
      </c>
      <c r="E40" s="80">
        <v>2.458333E-3</v>
      </c>
      <c r="F40" s="80">
        <v>5.0833300000000003E-4</v>
      </c>
      <c r="G40" s="80">
        <v>0</v>
      </c>
      <c r="H40" s="80">
        <v>0</v>
      </c>
      <c r="I40" s="80">
        <v>0</v>
      </c>
      <c r="J40" s="80">
        <v>3.0833299999999999E-4</v>
      </c>
      <c r="K40" s="80">
        <v>0</v>
      </c>
      <c r="L40" s="80">
        <v>0</v>
      </c>
      <c r="M40" s="80">
        <v>0</v>
      </c>
      <c r="N40" s="81">
        <v>0</v>
      </c>
      <c r="Q40" s="47"/>
      <c r="AB40" s="82"/>
      <c r="AD40" s="130" t="s">
        <v>18</v>
      </c>
      <c r="AE40" s="121">
        <f>_xlfn.STDEV.S(AF19:AF23)</f>
        <v>35.203482715733927</v>
      </c>
      <c r="AF40" s="121">
        <f t="shared" ref="AF40:AP40" si="43">_xlfn.STDEV.S(AG19:AG23)</f>
        <v>21.345114741415795</v>
      </c>
      <c r="AG40" s="121">
        <f t="shared" si="43"/>
        <v>11.071040766200756</v>
      </c>
      <c r="AH40" s="121">
        <f t="shared" si="43"/>
        <v>5.7668715786045928</v>
      </c>
      <c r="AI40" s="121">
        <f t="shared" si="43"/>
        <v>2.7312690764386907</v>
      </c>
      <c r="AJ40" s="121">
        <f t="shared" si="43"/>
        <v>0.96657111293406317</v>
      </c>
      <c r="AK40" s="121">
        <f t="shared" si="43"/>
        <v>0.3718745158581247</v>
      </c>
      <c r="AL40" s="121">
        <f t="shared" si="43"/>
        <v>0.950084277743803</v>
      </c>
      <c r="AM40" s="121">
        <f t="shared" si="43"/>
        <v>0.36404620690154926</v>
      </c>
      <c r="AN40" s="121">
        <f t="shared" si="43"/>
        <v>0</v>
      </c>
      <c r="AO40" s="121">
        <f t="shared" si="43"/>
        <v>0.10347064063970772</v>
      </c>
      <c r="AP40" s="121">
        <f t="shared" si="43"/>
        <v>0.39347836922408169</v>
      </c>
      <c r="AQ40" s="124"/>
    </row>
    <row r="41" spans="1:43" ht="15.75" thickBot="1" x14ac:dyDescent="0.3">
      <c r="A41" s="51">
        <v>14018</v>
      </c>
      <c r="B41" s="62">
        <v>2.075268817204301</v>
      </c>
      <c r="C41" s="44">
        <v>3.1E-2</v>
      </c>
      <c r="D41" s="45">
        <v>1.1958333E-2</v>
      </c>
      <c r="E41" s="45">
        <v>8.9999999999999993E-3</v>
      </c>
      <c r="F41" s="45">
        <v>1.858333E-3</v>
      </c>
      <c r="G41" s="45">
        <v>0</v>
      </c>
      <c r="H41" s="45">
        <v>0</v>
      </c>
      <c r="I41" s="45">
        <v>0</v>
      </c>
      <c r="J41" s="45">
        <v>0</v>
      </c>
      <c r="K41" s="45">
        <v>0</v>
      </c>
      <c r="L41" s="45">
        <v>0</v>
      </c>
      <c r="M41" s="45">
        <v>0</v>
      </c>
      <c r="N41" s="46">
        <v>0</v>
      </c>
      <c r="O41" s="84"/>
      <c r="P41" s="84"/>
      <c r="Q41" s="43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5"/>
      <c r="AD41" s="128" t="s">
        <v>22</v>
      </c>
      <c r="AE41" s="98">
        <f>(AVERAGE(C52:C56)/AVERAGE($Q$13:$R$13))*100</f>
        <v>5.4054054054054057E-2</v>
      </c>
      <c r="AF41" s="98">
        <f t="shared" ref="AF41:AP41" si="44">(AVERAGE(D52:D56)/AVERAGE($Q$13:$R$13))*100</f>
        <v>0</v>
      </c>
      <c r="AG41" s="98">
        <f t="shared" si="44"/>
        <v>0</v>
      </c>
      <c r="AH41" s="98">
        <f t="shared" si="44"/>
        <v>0</v>
      </c>
      <c r="AI41" s="98">
        <f t="shared" si="44"/>
        <v>6.7567567567567571E-3</v>
      </c>
      <c r="AJ41" s="98">
        <f t="shared" si="44"/>
        <v>0</v>
      </c>
      <c r="AK41" s="98">
        <f t="shared" si="44"/>
        <v>0.10810810810810811</v>
      </c>
      <c r="AL41" s="98">
        <f t="shared" si="44"/>
        <v>8.3783783783783788E-2</v>
      </c>
      <c r="AM41" s="98">
        <f t="shared" si="44"/>
        <v>1.3513513513513514E-3</v>
      </c>
      <c r="AN41" s="98">
        <f t="shared" si="44"/>
        <v>0</v>
      </c>
      <c r="AO41" s="98">
        <f t="shared" si="44"/>
        <v>6.7567567567567571E-3</v>
      </c>
      <c r="AP41" s="98">
        <f t="shared" si="44"/>
        <v>1.7567567567567569E-2</v>
      </c>
      <c r="AQ41" s="124"/>
    </row>
    <row r="42" spans="1:43" ht="15.75" thickBot="1" x14ac:dyDescent="0.3">
      <c r="A42" s="59">
        <v>14019</v>
      </c>
      <c r="B42" s="63">
        <v>2.408450704225352</v>
      </c>
      <c r="C42" s="40">
        <v>5.0000000000000001E-3</v>
      </c>
      <c r="D42" s="41">
        <v>3.0000000000000001E-3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2">
        <v>0</v>
      </c>
      <c r="O42" s="86"/>
      <c r="P42" s="86"/>
      <c r="Q42" s="59" t="s">
        <v>31</v>
      </c>
      <c r="R42" s="87"/>
      <c r="S42" s="88"/>
      <c r="T42" s="88"/>
      <c r="U42" s="88"/>
      <c r="V42" s="88"/>
      <c r="W42" s="88"/>
      <c r="X42" s="88"/>
      <c r="Y42" s="88"/>
      <c r="Z42" s="88"/>
      <c r="AA42" s="88"/>
      <c r="AB42" s="89"/>
      <c r="AD42" s="129" t="s">
        <v>18</v>
      </c>
      <c r="AE42" s="121">
        <f>_xlfn.STDEV.S(AF24:AF28)</f>
        <v>0.21782191311386878</v>
      </c>
      <c r="AF42" s="121">
        <f t="shared" ref="AF42:AP42" si="45">_xlfn.STDEV.S(AG24:AG28)</f>
        <v>0</v>
      </c>
      <c r="AG42" s="121">
        <f t="shared" si="45"/>
        <v>0</v>
      </c>
      <c r="AH42" s="121">
        <f t="shared" si="45"/>
        <v>0</v>
      </c>
      <c r="AI42" s="121">
        <f t="shared" si="45"/>
        <v>2.3875627811403212E-2</v>
      </c>
      <c r="AJ42" s="121">
        <f t="shared" si="45"/>
        <v>0</v>
      </c>
      <c r="AK42" s="121">
        <f t="shared" si="45"/>
        <v>0.43564382622773756</v>
      </c>
      <c r="AL42" s="121">
        <f t="shared" si="45"/>
        <v>0.25840032875018198</v>
      </c>
      <c r="AM42" s="121">
        <f t="shared" si="45"/>
        <v>4.775125562280642E-3</v>
      </c>
      <c r="AN42" s="121">
        <f t="shared" si="45"/>
        <v>0</v>
      </c>
      <c r="AO42" s="121">
        <f t="shared" si="45"/>
        <v>2.3875627811403212E-2</v>
      </c>
      <c r="AP42" s="121">
        <f t="shared" si="45"/>
        <v>7.0792121762007332E-2</v>
      </c>
      <c r="AQ42" s="124"/>
    </row>
    <row r="43" spans="1:43" x14ac:dyDescent="0.25">
      <c r="A43" s="35">
        <v>14020</v>
      </c>
      <c r="B43" s="64">
        <v>5.4776119402985053</v>
      </c>
      <c r="C43" s="79">
        <v>0</v>
      </c>
      <c r="D43" s="80">
        <v>0</v>
      </c>
      <c r="E43" s="80">
        <v>0</v>
      </c>
      <c r="F43" s="80">
        <v>0</v>
      </c>
      <c r="G43" s="80">
        <v>0</v>
      </c>
      <c r="H43" s="80">
        <v>0</v>
      </c>
      <c r="I43" s="80">
        <v>0</v>
      </c>
      <c r="J43" s="80">
        <v>0</v>
      </c>
      <c r="K43" s="80">
        <v>0</v>
      </c>
      <c r="L43" s="80">
        <v>0</v>
      </c>
      <c r="M43" s="80">
        <v>0</v>
      </c>
      <c r="N43" s="81">
        <v>0</v>
      </c>
      <c r="Q43" s="79">
        <v>0.36</v>
      </c>
      <c r="R43" s="80">
        <v>0.36799999999999999</v>
      </c>
      <c r="S43" s="80">
        <v>0.33975</v>
      </c>
      <c r="T43" s="80">
        <v>0.317</v>
      </c>
      <c r="U43" s="80">
        <v>0.25974999999999998</v>
      </c>
      <c r="V43" s="80">
        <v>0.222</v>
      </c>
      <c r="W43" s="80">
        <v>0.11899999999999999</v>
      </c>
      <c r="X43" s="80">
        <v>5.8999999999999997E-2</v>
      </c>
      <c r="Y43" s="80">
        <v>2.5000000000000001E-2</v>
      </c>
      <c r="Z43" s="80">
        <v>0.01</v>
      </c>
      <c r="AA43" s="80">
        <v>3.0000000000000001E-3</v>
      </c>
      <c r="AB43" s="81">
        <v>2E-3</v>
      </c>
    </row>
    <row r="44" spans="1:43" x14ac:dyDescent="0.25">
      <c r="A44" s="35">
        <v>14021</v>
      </c>
      <c r="B44" s="64">
        <v>1.9836065573770492</v>
      </c>
      <c r="C44" s="79">
        <v>7.0000000000000001E-3</v>
      </c>
      <c r="D44" s="80">
        <v>0</v>
      </c>
      <c r="E44" s="80">
        <v>0</v>
      </c>
      <c r="F44" s="80">
        <v>0</v>
      </c>
      <c r="G44" s="80">
        <v>0</v>
      </c>
      <c r="H44" s="80">
        <v>0</v>
      </c>
      <c r="I44" s="80">
        <v>0</v>
      </c>
      <c r="J44" s="80">
        <v>1E-3</v>
      </c>
      <c r="K44" s="80">
        <v>0</v>
      </c>
      <c r="L44" s="80">
        <v>0</v>
      </c>
      <c r="M44" s="80">
        <v>0</v>
      </c>
      <c r="N44" s="81">
        <v>0</v>
      </c>
      <c r="Q44" s="79">
        <v>0.35299999999999998</v>
      </c>
      <c r="R44" s="80">
        <v>0.375</v>
      </c>
      <c r="S44" s="80">
        <v>0.34875</v>
      </c>
      <c r="T44" s="80">
        <v>0.31</v>
      </c>
      <c r="U44" s="80">
        <v>0.27024999999999999</v>
      </c>
      <c r="V44" s="80">
        <v>0.183</v>
      </c>
      <c r="W44" s="80">
        <v>0.115</v>
      </c>
      <c r="X44" s="80">
        <v>5.7000000000000002E-2</v>
      </c>
      <c r="Y44" s="80">
        <v>3.2000000000000001E-2</v>
      </c>
      <c r="Z44" s="80">
        <v>1.4E-2</v>
      </c>
      <c r="AA44" s="80">
        <v>3.0000000000000001E-3</v>
      </c>
      <c r="AB44" s="81">
        <v>2E-3</v>
      </c>
    </row>
    <row r="45" spans="1:43" x14ac:dyDescent="0.25">
      <c r="A45" s="35">
        <v>14022</v>
      </c>
      <c r="B45" s="64">
        <v>2.9607843137254908</v>
      </c>
      <c r="C45" s="79">
        <v>1E-3</v>
      </c>
      <c r="D45" s="80">
        <v>0</v>
      </c>
      <c r="E45" s="80">
        <v>0</v>
      </c>
      <c r="F45" s="80">
        <v>0</v>
      </c>
      <c r="G45" s="80">
        <v>0</v>
      </c>
      <c r="H45" s="80">
        <v>1E-3</v>
      </c>
      <c r="I45" s="80">
        <v>2.5000000000000001E-4</v>
      </c>
      <c r="J45" s="80">
        <v>1E-3</v>
      </c>
      <c r="K45" s="80">
        <v>0</v>
      </c>
      <c r="L45" s="80">
        <v>0</v>
      </c>
      <c r="M45" s="80">
        <v>5.0000000000000002E-5</v>
      </c>
      <c r="N45" s="81">
        <v>0</v>
      </c>
      <c r="Q45" s="47"/>
      <c r="AB45" s="82"/>
    </row>
    <row r="46" spans="1:43" ht="15.75" thickBot="1" x14ac:dyDescent="0.3">
      <c r="A46" s="51">
        <v>14023</v>
      </c>
      <c r="B46" s="65">
        <v>1.8875739644970415</v>
      </c>
      <c r="C46" s="44">
        <v>1E-3</v>
      </c>
      <c r="D46" s="45">
        <v>0</v>
      </c>
      <c r="E46" s="45">
        <v>1.4999999999999999E-4</v>
      </c>
      <c r="F46" s="45">
        <v>0</v>
      </c>
      <c r="G46" s="45">
        <v>0</v>
      </c>
      <c r="H46" s="45">
        <v>0</v>
      </c>
      <c r="I46" s="45">
        <v>0</v>
      </c>
      <c r="J46" s="45">
        <v>5.0000000000000002E-5</v>
      </c>
      <c r="K46" s="45">
        <v>0</v>
      </c>
      <c r="L46" s="45">
        <v>1E-3</v>
      </c>
      <c r="M46" s="45">
        <v>0</v>
      </c>
      <c r="N46" s="46">
        <v>0</v>
      </c>
      <c r="O46" s="84"/>
      <c r="P46" s="84"/>
      <c r="Q46" s="43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5"/>
    </row>
    <row r="47" spans="1:43" x14ac:dyDescent="0.25">
      <c r="A47" s="59">
        <v>14024</v>
      </c>
      <c r="B47" s="66">
        <v>1.7832898172323761</v>
      </c>
      <c r="C47" s="40">
        <v>2.0391666999999999E-2</v>
      </c>
      <c r="D47" s="41">
        <v>1.0791667E-2</v>
      </c>
      <c r="E47" s="41">
        <v>5.0000000000000001E-3</v>
      </c>
      <c r="F47" s="41">
        <v>1.9750000000000002E-3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2">
        <v>0</v>
      </c>
      <c r="O47" s="86"/>
      <c r="P47" s="86"/>
      <c r="Q47" s="59" t="s">
        <v>31</v>
      </c>
      <c r="R47" s="87"/>
      <c r="S47" s="88"/>
      <c r="T47" s="88"/>
      <c r="U47" s="88"/>
      <c r="V47" s="88"/>
      <c r="W47" s="88"/>
      <c r="X47" s="88"/>
      <c r="Y47" s="88"/>
      <c r="Z47" s="88"/>
      <c r="AA47" s="88"/>
      <c r="AB47" s="89"/>
    </row>
    <row r="48" spans="1:43" x14ac:dyDescent="0.25">
      <c r="A48" s="35">
        <v>14025</v>
      </c>
      <c r="B48" s="67">
        <v>2.2396694214876032</v>
      </c>
      <c r="C48" s="79">
        <v>1.4E-2</v>
      </c>
      <c r="D48" s="80">
        <v>6.5916669999999998E-3</v>
      </c>
      <c r="E48" s="80">
        <v>2.875E-3</v>
      </c>
      <c r="F48" s="80">
        <v>1.075E-3</v>
      </c>
      <c r="G48" s="80">
        <v>0</v>
      </c>
      <c r="H48" s="80">
        <v>0</v>
      </c>
      <c r="I48" s="80">
        <v>0</v>
      </c>
      <c r="J48" s="80">
        <v>0</v>
      </c>
      <c r="K48" s="80">
        <v>0</v>
      </c>
      <c r="L48" s="80">
        <v>0</v>
      </c>
      <c r="M48" s="80">
        <v>0</v>
      </c>
      <c r="N48" s="81">
        <v>0</v>
      </c>
      <c r="Q48" s="79">
        <v>0.4</v>
      </c>
      <c r="R48" s="80">
        <v>0.38700000000000001</v>
      </c>
      <c r="S48" s="80">
        <v>0.379</v>
      </c>
      <c r="T48" s="80">
        <v>0.33</v>
      </c>
      <c r="U48" s="80">
        <v>0.28299999999999997</v>
      </c>
      <c r="V48" s="80">
        <v>0.20499999999999999</v>
      </c>
      <c r="W48" s="80">
        <v>0.129</v>
      </c>
      <c r="X48" s="80">
        <v>6.2E-2</v>
      </c>
      <c r="Y48" s="80">
        <v>3.1E-2</v>
      </c>
      <c r="Z48" s="80">
        <v>1.7000000000000001E-2</v>
      </c>
      <c r="AA48" s="80">
        <v>4.991667E-3</v>
      </c>
      <c r="AB48" s="81">
        <v>4.0000000000000001E-3</v>
      </c>
    </row>
    <row r="49" spans="1:28" x14ac:dyDescent="0.25">
      <c r="A49" s="35">
        <v>14026</v>
      </c>
      <c r="B49" s="67">
        <v>2.2987012987012987</v>
      </c>
      <c r="C49" s="79">
        <v>6.0000000000000001E-3</v>
      </c>
      <c r="D49" s="80">
        <v>2.5916670000000002E-3</v>
      </c>
      <c r="E49" s="80">
        <v>1.4916669999999999E-3</v>
      </c>
      <c r="F49" s="80">
        <v>1E-3</v>
      </c>
      <c r="G49" s="80">
        <v>0</v>
      </c>
      <c r="H49" s="80">
        <v>0</v>
      </c>
      <c r="I49" s="80">
        <v>0</v>
      </c>
      <c r="J49" s="80">
        <v>3.3916670000000001E-3</v>
      </c>
      <c r="K49" s="80">
        <v>0</v>
      </c>
      <c r="L49" s="80">
        <v>0</v>
      </c>
      <c r="M49" s="80">
        <v>0</v>
      </c>
      <c r="N49" s="81">
        <v>0</v>
      </c>
      <c r="Q49" s="79">
        <v>0.392391667</v>
      </c>
      <c r="R49" s="80">
        <v>0.35299999999999998</v>
      </c>
      <c r="S49" s="80">
        <v>0.377</v>
      </c>
      <c r="T49" s="80">
        <v>0.33600000000000002</v>
      </c>
      <c r="U49" s="80">
        <v>0.29129166699999998</v>
      </c>
      <c r="V49" s="80">
        <v>0.219</v>
      </c>
      <c r="W49" s="80">
        <v>0.12089166699999999</v>
      </c>
      <c r="X49" s="80">
        <v>7.8191667000000006E-2</v>
      </c>
      <c r="Y49" s="80">
        <v>3.0791667000000002E-2</v>
      </c>
      <c r="Z49" s="80">
        <v>1.2E-2</v>
      </c>
      <c r="AA49" s="80">
        <v>6.0000000000000001E-3</v>
      </c>
      <c r="AB49" s="81">
        <v>2E-3</v>
      </c>
    </row>
    <row r="50" spans="1:28" x14ac:dyDescent="0.25">
      <c r="A50" s="35">
        <v>14027</v>
      </c>
      <c r="B50" s="67">
        <v>2.3636363636363638</v>
      </c>
      <c r="C50" s="79">
        <v>0.14299999999999999</v>
      </c>
      <c r="D50" s="80">
        <v>8.5391667000000004E-2</v>
      </c>
      <c r="E50" s="80">
        <v>4.3999999999999997E-2</v>
      </c>
      <c r="F50" s="80">
        <v>2.2691666999999999E-2</v>
      </c>
      <c r="G50" s="80">
        <v>1.0191667E-2</v>
      </c>
      <c r="H50" s="80">
        <v>2E-3</v>
      </c>
      <c r="I50" s="80">
        <v>1.3916670000000001E-3</v>
      </c>
      <c r="J50" s="80">
        <v>2.691667E-3</v>
      </c>
      <c r="K50" s="80">
        <v>2.66667E-4</v>
      </c>
      <c r="L50" s="80">
        <v>0</v>
      </c>
      <c r="M50" s="80">
        <v>3.7500000000000001E-4</v>
      </c>
      <c r="N50" s="81">
        <v>1.3749999999999999E-3</v>
      </c>
      <c r="Q50" s="47"/>
      <c r="AB50" s="82"/>
    </row>
    <row r="51" spans="1:28" ht="15.75" thickBot="1" x14ac:dyDescent="0.3">
      <c r="A51" s="51">
        <v>14028</v>
      </c>
      <c r="B51" s="68">
        <v>2.0204081632653059</v>
      </c>
      <c r="C51" s="44">
        <v>5.0091666999999999E-2</v>
      </c>
      <c r="D51" s="45">
        <v>2.8991666999999999E-2</v>
      </c>
      <c r="E51" s="45">
        <v>1.2999999999999999E-2</v>
      </c>
      <c r="F51" s="45">
        <v>6.0000000000000001E-3</v>
      </c>
      <c r="G51" s="45">
        <v>3.8916670000000001E-3</v>
      </c>
      <c r="H51" s="45">
        <v>4.0000000000000001E-3</v>
      </c>
      <c r="I51" s="45">
        <v>3.7500000000000001E-4</v>
      </c>
      <c r="J51" s="45">
        <v>1E-3</v>
      </c>
      <c r="K51" s="45">
        <v>1.591667E-3</v>
      </c>
      <c r="L51" s="45">
        <v>0</v>
      </c>
      <c r="M51" s="45">
        <v>0</v>
      </c>
      <c r="N51" s="46">
        <v>1E-3</v>
      </c>
      <c r="O51" s="84"/>
      <c r="P51" s="84"/>
      <c r="Q51" s="43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5"/>
    </row>
    <row r="52" spans="1:28" x14ac:dyDescent="0.25">
      <c r="A52" s="59">
        <v>14029</v>
      </c>
      <c r="B52" s="69">
        <v>2.875</v>
      </c>
      <c r="C52" s="40">
        <v>0</v>
      </c>
      <c r="D52" s="41">
        <v>0</v>
      </c>
      <c r="E52" s="41">
        <v>0</v>
      </c>
      <c r="F52" s="41">
        <v>0</v>
      </c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42">
        <v>0</v>
      </c>
      <c r="O52" s="86"/>
      <c r="P52" s="86"/>
      <c r="Q52" s="59" t="s">
        <v>31</v>
      </c>
      <c r="R52" s="87"/>
      <c r="S52" s="88"/>
      <c r="T52" s="88"/>
      <c r="U52" s="88"/>
      <c r="V52" s="88"/>
      <c r="W52" s="88"/>
      <c r="X52" s="88"/>
      <c r="Y52" s="88"/>
      <c r="Z52" s="88"/>
      <c r="AA52" s="88"/>
      <c r="AB52" s="89"/>
    </row>
    <row r="53" spans="1:28" x14ac:dyDescent="0.25">
      <c r="A53" s="35">
        <v>14030</v>
      </c>
      <c r="B53" s="70">
        <v>1.6726457399103141</v>
      </c>
      <c r="C53" s="79">
        <v>0</v>
      </c>
      <c r="D53" s="80">
        <v>0</v>
      </c>
      <c r="E53" s="80">
        <v>0</v>
      </c>
      <c r="F53" s="80">
        <v>0</v>
      </c>
      <c r="G53" s="80">
        <v>0</v>
      </c>
      <c r="H53" s="80">
        <v>0</v>
      </c>
      <c r="I53" s="80">
        <v>0</v>
      </c>
      <c r="J53" s="80">
        <v>0</v>
      </c>
      <c r="K53" s="80">
        <v>0</v>
      </c>
      <c r="L53" s="80">
        <v>0</v>
      </c>
      <c r="M53" s="80">
        <v>0</v>
      </c>
      <c r="N53" s="81">
        <v>0</v>
      </c>
      <c r="Q53" s="79">
        <v>0.39</v>
      </c>
      <c r="R53" s="80">
        <v>0.35899999999999999</v>
      </c>
      <c r="S53" s="80">
        <v>0.34</v>
      </c>
      <c r="T53" s="80">
        <v>0.315</v>
      </c>
      <c r="U53" s="80">
        <v>0.25922499999999998</v>
      </c>
      <c r="V53" s="80">
        <v>0.19600000000000001</v>
      </c>
      <c r="W53" s="80">
        <v>0.111</v>
      </c>
      <c r="X53" s="80">
        <v>6.0824999999999997E-2</v>
      </c>
      <c r="Y53" s="80">
        <v>2.5999999999999999E-2</v>
      </c>
      <c r="Z53" s="80">
        <v>1.0999999999999999E-2</v>
      </c>
      <c r="AA53" s="80">
        <v>4.3249999999999999E-3</v>
      </c>
      <c r="AB53" s="81">
        <v>2E-3</v>
      </c>
    </row>
    <row r="54" spans="1:28" x14ac:dyDescent="0.25">
      <c r="A54" s="35">
        <v>14031</v>
      </c>
      <c r="B54" s="70">
        <v>2.0869565217391304</v>
      </c>
      <c r="C54" s="79">
        <v>0</v>
      </c>
      <c r="D54" s="80">
        <v>0</v>
      </c>
      <c r="E54" s="80">
        <v>0</v>
      </c>
      <c r="F54" s="80">
        <v>0</v>
      </c>
      <c r="G54" s="80">
        <v>0</v>
      </c>
      <c r="H54" s="80">
        <v>0</v>
      </c>
      <c r="I54" s="80">
        <v>0</v>
      </c>
      <c r="J54" s="80">
        <v>0</v>
      </c>
      <c r="K54" s="80">
        <v>0</v>
      </c>
      <c r="L54" s="80">
        <v>0</v>
      </c>
      <c r="M54" s="80">
        <v>0</v>
      </c>
      <c r="N54" s="81">
        <v>0</v>
      </c>
      <c r="Q54" s="79">
        <v>0.378</v>
      </c>
      <c r="R54" s="80">
        <v>0.35299999999999998</v>
      </c>
      <c r="S54" s="80">
        <v>0.34</v>
      </c>
      <c r="T54" s="80">
        <v>0.31832500000000002</v>
      </c>
      <c r="U54" s="80">
        <v>0.27500000000000002</v>
      </c>
      <c r="V54" s="80">
        <v>0.188</v>
      </c>
      <c r="W54" s="80">
        <v>0.120425</v>
      </c>
      <c r="X54" s="80">
        <v>5.7224999999999998E-2</v>
      </c>
      <c r="Y54" s="80">
        <v>2.5999999999999999E-2</v>
      </c>
      <c r="Z54" s="80">
        <v>0.01</v>
      </c>
      <c r="AA54" s="80">
        <v>1.2E-2</v>
      </c>
      <c r="AB54" s="81">
        <v>1E-3</v>
      </c>
    </row>
    <row r="55" spans="1:28" x14ac:dyDescent="0.25">
      <c r="A55" s="35">
        <v>14032</v>
      </c>
      <c r="B55" s="70">
        <v>1.5802707930367503</v>
      </c>
      <c r="C55" s="79">
        <v>0</v>
      </c>
      <c r="D55" s="80">
        <v>0</v>
      </c>
      <c r="E55" s="80">
        <v>0</v>
      </c>
      <c r="F55" s="80">
        <v>0</v>
      </c>
      <c r="G55" s="80">
        <v>1.25E-4</v>
      </c>
      <c r="H55" s="80">
        <v>0</v>
      </c>
      <c r="I55" s="80">
        <v>0</v>
      </c>
      <c r="J55" s="80">
        <v>3.2499999999999999E-4</v>
      </c>
      <c r="K55" s="80">
        <v>2.5000000000000001E-5</v>
      </c>
      <c r="L55" s="80">
        <v>0</v>
      </c>
      <c r="M55" s="80">
        <v>1.25E-4</v>
      </c>
      <c r="N55" s="81">
        <v>0</v>
      </c>
      <c r="Q55" s="47"/>
      <c r="AB55" s="82"/>
    </row>
    <row r="56" spans="1:28" ht="15.75" thickBot="1" x14ac:dyDescent="0.3">
      <c r="A56" s="51">
        <v>14033</v>
      </c>
      <c r="B56" s="71">
        <v>1.8021390374331547</v>
      </c>
      <c r="C56" s="44">
        <v>1E-3</v>
      </c>
      <c r="D56" s="45">
        <v>0</v>
      </c>
      <c r="E56" s="45">
        <v>0</v>
      </c>
      <c r="F56" s="45">
        <v>0</v>
      </c>
      <c r="G56" s="45">
        <v>0</v>
      </c>
      <c r="H56" s="45">
        <v>0</v>
      </c>
      <c r="I56" s="45">
        <v>2E-3</v>
      </c>
      <c r="J56" s="45">
        <v>1.225E-3</v>
      </c>
      <c r="K56" s="45">
        <v>0</v>
      </c>
      <c r="L56" s="45">
        <v>0</v>
      </c>
      <c r="M56" s="45">
        <v>0</v>
      </c>
      <c r="N56" s="46">
        <v>3.2499999999999999E-4</v>
      </c>
      <c r="O56" s="84"/>
      <c r="P56" s="84"/>
      <c r="Q56" s="43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5"/>
    </row>
    <row r="57" spans="1:28" x14ac:dyDescent="0.25"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1:28" x14ac:dyDescent="0.25"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</row>
    <row r="60" spans="1:28" x14ac:dyDescent="0.25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</row>
    <row r="61" spans="1:28" x14ac:dyDescent="0.25"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</row>
    <row r="63" spans="1:28" x14ac:dyDescent="0.25"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</row>
    <row r="64" spans="1:28" x14ac:dyDescent="0.25"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</row>
  </sheetData>
  <pageMargins left="0.25" right="0.25" top="0.75" bottom="0.75" header="0.3" footer="0.3"/>
  <pageSetup paperSize="9" scale="38" orientation="landscape" horizontalDpi="4294967293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Q64"/>
  <sheetViews>
    <sheetView topLeftCell="H5" zoomScale="70" zoomScaleNormal="70" workbookViewId="0">
      <selection activeCell="AI33" sqref="AI33:AI42"/>
    </sheetView>
  </sheetViews>
  <sheetFormatPr defaultColWidth="8.85546875" defaultRowHeight="15" x14ac:dyDescent="0.25"/>
  <sheetData>
    <row r="1" spans="1:43" x14ac:dyDescent="0.25">
      <c r="A1" t="s">
        <v>29</v>
      </c>
    </row>
    <row r="2" spans="1:43" ht="15.75" thickBot="1" x14ac:dyDescent="0.3"/>
    <row r="3" spans="1:43" ht="15.75" thickBot="1" x14ac:dyDescent="0.3">
      <c r="A3" s="18" t="s">
        <v>13</v>
      </c>
      <c r="B3" s="19" t="s">
        <v>14</v>
      </c>
      <c r="C3" s="20" t="s">
        <v>15</v>
      </c>
      <c r="D3" s="21"/>
      <c r="E3" s="21"/>
      <c r="F3" s="21"/>
      <c r="G3" s="21"/>
      <c r="H3" s="21"/>
      <c r="I3" s="21"/>
      <c r="J3" s="21"/>
      <c r="K3" s="21"/>
      <c r="L3" s="21"/>
      <c r="M3" s="21"/>
      <c r="N3" s="22"/>
      <c r="Q3" s="23" t="s">
        <v>16</v>
      </c>
      <c r="R3" s="24"/>
      <c r="S3" s="24"/>
      <c r="T3" s="24"/>
      <c r="U3" s="24"/>
      <c r="V3" s="24"/>
      <c r="W3" s="24"/>
      <c r="X3" s="24"/>
      <c r="Y3" s="24"/>
      <c r="Z3" s="24"/>
      <c r="AA3" s="24"/>
      <c r="AB3" s="25"/>
      <c r="AD3" s="91" t="s">
        <v>13</v>
      </c>
      <c r="AE3" s="92" t="s">
        <v>14</v>
      </c>
      <c r="AF3" s="28">
        <v>50</v>
      </c>
      <c r="AG3" s="29">
        <v>100</v>
      </c>
      <c r="AH3" s="29">
        <v>200</v>
      </c>
      <c r="AI3" s="29">
        <v>400</v>
      </c>
      <c r="AJ3" s="29">
        <v>800</v>
      </c>
      <c r="AK3" s="29">
        <v>1600</v>
      </c>
      <c r="AL3" s="29">
        <v>3200</v>
      </c>
      <c r="AM3" s="29">
        <v>6400</v>
      </c>
      <c r="AN3" s="29">
        <v>12800</v>
      </c>
      <c r="AO3" s="29">
        <v>25600</v>
      </c>
      <c r="AP3" s="29">
        <v>51200</v>
      </c>
      <c r="AQ3" s="30">
        <v>102400</v>
      </c>
    </row>
    <row r="4" spans="1:43" ht="12.6" customHeight="1" thickBot="1" x14ac:dyDescent="0.3">
      <c r="A4" s="26">
        <v>14009</v>
      </c>
      <c r="B4" s="27">
        <v>31.000000000000004</v>
      </c>
      <c r="C4" s="28">
        <v>50</v>
      </c>
      <c r="D4" s="29">
        <v>100</v>
      </c>
      <c r="E4" s="29">
        <v>200</v>
      </c>
      <c r="F4" s="29">
        <v>400</v>
      </c>
      <c r="G4" s="29">
        <v>800</v>
      </c>
      <c r="H4" s="29">
        <v>1600</v>
      </c>
      <c r="I4" s="29">
        <v>3200</v>
      </c>
      <c r="J4" s="29">
        <v>6400</v>
      </c>
      <c r="K4" s="29">
        <v>12800</v>
      </c>
      <c r="L4" s="29">
        <v>25600</v>
      </c>
      <c r="M4" s="29">
        <v>51200</v>
      </c>
      <c r="N4" s="30">
        <v>102400</v>
      </c>
      <c r="P4" s="31"/>
      <c r="Q4" s="32">
        <v>1</v>
      </c>
      <c r="R4" s="33">
        <f>Q4/2</f>
        <v>0.5</v>
      </c>
      <c r="S4" s="33">
        <f t="shared" ref="S4:AB4" si="0">R4/2</f>
        <v>0.25</v>
      </c>
      <c r="T4" s="33">
        <f t="shared" si="0"/>
        <v>0.125</v>
      </c>
      <c r="U4" s="33">
        <f t="shared" si="0"/>
        <v>6.25E-2</v>
      </c>
      <c r="V4" s="33">
        <f t="shared" si="0"/>
        <v>3.125E-2</v>
      </c>
      <c r="W4" s="33">
        <f t="shared" si="0"/>
        <v>1.5625E-2</v>
      </c>
      <c r="X4" s="33">
        <f t="shared" si="0"/>
        <v>7.8125E-3</v>
      </c>
      <c r="Y4" s="33">
        <f t="shared" si="0"/>
        <v>3.90625E-3</v>
      </c>
      <c r="Z4" s="33">
        <f t="shared" si="0"/>
        <v>1.953125E-3</v>
      </c>
      <c r="AA4" s="33">
        <f t="shared" si="0"/>
        <v>9.765625E-4</v>
      </c>
      <c r="AB4" s="34">
        <f t="shared" si="0"/>
        <v>4.8828125E-4</v>
      </c>
      <c r="AD4" s="96">
        <v>14009</v>
      </c>
      <c r="AE4" s="97">
        <v>1</v>
      </c>
      <c r="AF4" s="98">
        <f>((C32/AVERAGE($Q$5:$R$5))*100)*$B$4</f>
        <v>0</v>
      </c>
      <c r="AG4" s="99">
        <f t="shared" ref="AG4:AQ4" si="1">((D32/AVERAGE($Q$5:$R$5))*100)*$B$4</f>
        <v>0</v>
      </c>
      <c r="AH4" s="99">
        <f t="shared" si="1"/>
        <v>0</v>
      </c>
      <c r="AI4" s="99">
        <f t="shared" si="1"/>
        <v>0</v>
      </c>
      <c r="AJ4" s="99">
        <f t="shared" si="1"/>
        <v>0</v>
      </c>
      <c r="AK4" s="99">
        <f t="shared" si="1"/>
        <v>0</v>
      </c>
      <c r="AL4" s="99">
        <f t="shared" si="1"/>
        <v>0</v>
      </c>
      <c r="AM4" s="99">
        <f t="shared" si="1"/>
        <v>0</v>
      </c>
      <c r="AN4" s="99">
        <f t="shared" si="1"/>
        <v>0</v>
      </c>
      <c r="AO4" s="99">
        <f t="shared" si="1"/>
        <v>0</v>
      </c>
      <c r="AP4" s="99">
        <f t="shared" si="1"/>
        <v>0</v>
      </c>
      <c r="AQ4" s="100">
        <f t="shared" si="1"/>
        <v>0</v>
      </c>
    </row>
    <row r="5" spans="1:43" x14ac:dyDescent="0.25">
      <c r="A5" s="35">
        <v>14010</v>
      </c>
      <c r="B5" s="36">
        <v>9.571428571428573</v>
      </c>
      <c r="C5" s="37">
        <v>50</v>
      </c>
      <c r="D5" s="38">
        <v>100</v>
      </c>
      <c r="E5" s="38">
        <v>200</v>
      </c>
      <c r="F5" s="38">
        <v>400</v>
      </c>
      <c r="G5" s="38">
        <v>800</v>
      </c>
      <c r="H5" s="38">
        <v>1600</v>
      </c>
      <c r="I5" s="38">
        <v>3200</v>
      </c>
      <c r="J5" s="38">
        <v>6400</v>
      </c>
      <c r="K5" s="38">
        <v>12800</v>
      </c>
      <c r="L5" s="38">
        <v>25600</v>
      </c>
      <c r="M5" s="38">
        <v>51200</v>
      </c>
      <c r="N5" s="39">
        <v>102400</v>
      </c>
      <c r="P5" s="31" t="s">
        <v>17</v>
      </c>
      <c r="Q5" s="40">
        <f t="shared" ref="Q5:AB5" si="2">AVERAGE(Q32:Q33)</f>
        <v>0.35875000000000001</v>
      </c>
      <c r="R5" s="41">
        <f t="shared" si="2"/>
        <v>0.33300000000000002</v>
      </c>
      <c r="S5" s="41">
        <f t="shared" si="2"/>
        <v>0.33230000000000004</v>
      </c>
      <c r="T5" s="41">
        <f t="shared" si="2"/>
        <v>0.307</v>
      </c>
      <c r="U5" s="41">
        <f t="shared" si="2"/>
        <v>0.27765000000000001</v>
      </c>
      <c r="V5" s="41">
        <f t="shared" si="2"/>
        <v>0.188</v>
      </c>
      <c r="W5" s="41">
        <f t="shared" si="2"/>
        <v>0.1245</v>
      </c>
      <c r="X5" s="41">
        <f t="shared" si="2"/>
        <v>3.3799999999999997E-2</v>
      </c>
      <c r="Y5" s="41">
        <f t="shared" si="2"/>
        <v>6.9700000000000012E-2</v>
      </c>
      <c r="Z5" s="41">
        <f t="shared" si="2"/>
        <v>1.9E-2</v>
      </c>
      <c r="AA5" s="41">
        <f t="shared" si="2"/>
        <v>5.0000000000000001E-3</v>
      </c>
      <c r="AB5" s="42">
        <f t="shared" si="2"/>
        <v>4.15E-3</v>
      </c>
      <c r="AD5" s="101">
        <v>14010</v>
      </c>
      <c r="AE5" s="102">
        <v>1</v>
      </c>
      <c r="AF5" s="103">
        <f>((C33/AVERAGE($Q$5:$R$5))*100)*$B$5</f>
        <v>0</v>
      </c>
      <c r="AG5" s="104">
        <f t="shared" ref="AG5:AQ5" si="3">((D33/AVERAGE($Q$5:$R$5))*100)*$B$5</f>
        <v>2.7673085858846616</v>
      </c>
      <c r="AH5" s="104">
        <f t="shared" si="3"/>
        <v>0</v>
      </c>
      <c r="AI5" s="104">
        <f t="shared" si="3"/>
        <v>0</v>
      </c>
      <c r="AJ5" s="104">
        <f t="shared" si="3"/>
        <v>0</v>
      </c>
      <c r="AK5" s="104">
        <f t="shared" si="3"/>
        <v>5.5346171717693231</v>
      </c>
      <c r="AL5" s="104">
        <f t="shared" si="3"/>
        <v>0</v>
      </c>
      <c r="AM5" s="104">
        <f t="shared" si="3"/>
        <v>0.32285359078940573</v>
      </c>
      <c r="AN5" s="104">
        <f t="shared" si="3"/>
        <v>2.7673085858846616</v>
      </c>
      <c r="AO5" s="104">
        <f t="shared" si="3"/>
        <v>0</v>
      </c>
      <c r="AP5" s="104">
        <f t="shared" si="3"/>
        <v>0</v>
      </c>
      <c r="AQ5" s="105">
        <f t="shared" si="3"/>
        <v>0</v>
      </c>
    </row>
    <row r="6" spans="1:43" ht="15.75" thickBot="1" x14ac:dyDescent="0.3">
      <c r="A6" s="35">
        <v>14011</v>
      </c>
      <c r="B6" s="36">
        <v>3.6086956521739131</v>
      </c>
      <c r="C6" s="37">
        <v>50</v>
      </c>
      <c r="D6" s="38">
        <v>100</v>
      </c>
      <c r="E6" s="38">
        <v>200</v>
      </c>
      <c r="F6" s="38">
        <v>400</v>
      </c>
      <c r="G6" s="38">
        <v>800</v>
      </c>
      <c r="H6" s="38">
        <v>1600</v>
      </c>
      <c r="I6" s="38">
        <v>3200</v>
      </c>
      <c r="J6" s="38">
        <v>6400</v>
      </c>
      <c r="K6" s="38">
        <v>12800</v>
      </c>
      <c r="L6" s="38">
        <v>25600</v>
      </c>
      <c r="M6" s="38">
        <v>51200</v>
      </c>
      <c r="N6" s="39">
        <v>102400</v>
      </c>
      <c r="P6" s="43" t="s">
        <v>18</v>
      </c>
      <c r="Q6" s="44">
        <f t="shared" ref="Q6:AB6" si="4">STDEV(Q32:Q33)</f>
        <v>4.5961940777125634E-3</v>
      </c>
      <c r="R6" s="45">
        <f t="shared" si="4"/>
        <v>1.4142135623730963E-3</v>
      </c>
      <c r="S6" s="45">
        <f t="shared" si="4"/>
        <v>4.6669047558312096E-3</v>
      </c>
      <c r="T6" s="45">
        <f t="shared" si="4"/>
        <v>1.8384776310850254E-2</v>
      </c>
      <c r="U6" s="45">
        <f t="shared" si="4"/>
        <v>9.1923881554248907E-4</v>
      </c>
      <c r="V6" s="45">
        <f t="shared" si="4"/>
        <v>7.0710678118654814E-3</v>
      </c>
      <c r="W6" s="45">
        <f t="shared" si="4"/>
        <v>6.3639610306789329E-3</v>
      </c>
      <c r="X6" s="45">
        <f t="shared" si="4"/>
        <v>5.3740115370177633E-3</v>
      </c>
      <c r="Y6" s="45">
        <f t="shared" si="4"/>
        <v>3.8183766184073579E-3</v>
      </c>
      <c r="Z6" s="45">
        <f t="shared" si="4"/>
        <v>5.6568542494923723E-3</v>
      </c>
      <c r="AA6" s="45">
        <f t="shared" si="4"/>
        <v>1.414213562373095E-3</v>
      </c>
      <c r="AB6" s="46">
        <f t="shared" si="4"/>
        <v>2.1213203435596419E-4</v>
      </c>
      <c r="AD6" s="101">
        <v>14011</v>
      </c>
      <c r="AE6" s="102">
        <v>1</v>
      </c>
      <c r="AF6" s="103">
        <f>((C34/AVERAGE($Q$5:$R$5))*100)*$B$6</f>
        <v>0</v>
      </c>
      <c r="AG6" s="104">
        <f t="shared" ref="AG6:AQ6" si="5">((D34/AVERAGE($Q$5:$R$5))*100)*$B$6</f>
        <v>0.31300576672271013</v>
      </c>
      <c r="AH6" s="104">
        <f t="shared" si="5"/>
        <v>0</v>
      </c>
      <c r="AI6" s="104">
        <f t="shared" si="5"/>
        <v>0</v>
      </c>
      <c r="AJ6" s="104">
        <f t="shared" si="5"/>
        <v>0</v>
      </c>
      <c r="AK6" s="104">
        <f t="shared" si="5"/>
        <v>2.0867051114847346</v>
      </c>
      <c r="AL6" s="104">
        <f t="shared" si="5"/>
        <v>0</v>
      </c>
      <c r="AM6" s="104">
        <f t="shared" si="5"/>
        <v>0</v>
      </c>
      <c r="AN6" s="104">
        <f t="shared" si="5"/>
        <v>4.1734102229694692</v>
      </c>
      <c r="AO6" s="104">
        <f t="shared" si="5"/>
        <v>0</v>
      </c>
      <c r="AP6" s="104">
        <f t="shared" si="5"/>
        <v>0</v>
      </c>
      <c r="AQ6" s="105">
        <f t="shared" si="5"/>
        <v>0</v>
      </c>
    </row>
    <row r="7" spans="1:43" x14ac:dyDescent="0.25">
      <c r="A7" s="35">
        <v>14012</v>
      </c>
      <c r="B7" s="36">
        <v>2.2820512820512824</v>
      </c>
      <c r="C7" s="37">
        <v>50</v>
      </c>
      <c r="D7" s="38">
        <v>100</v>
      </c>
      <c r="E7" s="38">
        <v>200</v>
      </c>
      <c r="F7" s="38">
        <v>400</v>
      </c>
      <c r="G7" s="38">
        <v>800</v>
      </c>
      <c r="H7" s="38">
        <v>1600</v>
      </c>
      <c r="I7" s="38">
        <v>3200</v>
      </c>
      <c r="J7" s="38">
        <v>6400</v>
      </c>
      <c r="K7" s="38">
        <v>12800</v>
      </c>
      <c r="L7" s="38">
        <v>25600</v>
      </c>
      <c r="M7" s="38">
        <v>51200</v>
      </c>
      <c r="N7" s="39">
        <v>102400</v>
      </c>
      <c r="P7" s="47" t="s">
        <v>19</v>
      </c>
      <c r="Q7" s="48">
        <f t="shared" ref="Q7:AB7" si="6">AVERAGE(Q38:Q39)</f>
        <v>0.35749999999999998</v>
      </c>
      <c r="R7" s="49">
        <f t="shared" si="6"/>
        <v>0.35050000000000003</v>
      </c>
      <c r="S7" s="49">
        <f t="shared" si="6"/>
        <v>0.34099999999999997</v>
      </c>
      <c r="T7" s="49">
        <f t="shared" si="6"/>
        <v>0.3145</v>
      </c>
      <c r="U7" s="49">
        <f t="shared" si="6"/>
        <v>0.262341667</v>
      </c>
      <c r="V7" s="49">
        <f t="shared" si="6"/>
        <v>0.18854583349999998</v>
      </c>
      <c r="W7" s="49">
        <f t="shared" si="6"/>
        <v>0.1174458335</v>
      </c>
      <c r="X7" s="49">
        <f t="shared" si="6"/>
        <v>7.350000000000001E-2</v>
      </c>
      <c r="Y7" s="49">
        <f t="shared" si="6"/>
        <v>4.8000000000000001E-2</v>
      </c>
      <c r="Z7" s="49">
        <f t="shared" si="6"/>
        <v>2.6291666999999998E-2</v>
      </c>
      <c r="AA7" s="49">
        <f t="shared" si="6"/>
        <v>9.4958334999999984E-3</v>
      </c>
      <c r="AB7" s="50">
        <f t="shared" si="6"/>
        <v>3.0916670000000002E-3</v>
      </c>
      <c r="AD7" s="101">
        <v>14012</v>
      </c>
      <c r="AE7" s="102">
        <v>1</v>
      </c>
      <c r="AF7" s="103">
        <f>((C35/AVERAGE($Q$5:$R$5))*100)*$B$7</f>
        <v>0</v>
      </c>
      <c r="AG7" s="104">
        <f t="shared" ref="AG7:AQ7" si="7">((D35/AVERAGE($Q$5:$R$5))*100)*$B$7</f>
        <v>0</v>
      </c>
      <c r="AH7" s="104">
        <f t="shared" si="7"/>
        <v>0</v>
      </c>
      <c r="AI7" s="104">
        <f t="shared" si="7"/>
        <v>0</v>
      </c>
      <c r="AJ7" s="104">
        <f t="shared" si="7"/>
        <v>0</v>
      </c>
      <c r="AK7" s="104">
        <f t="shared" si="7"/>
        <v>3.2989537868468117</v>
      </c>
      <c r="AL7" s="104">
        <f t="shared" si="7"/>
        <v>0</v>
      </c>
      <c r="AM7" s="104">
        <f t="shared" si="7"/>
        <v>0</v>
      </c>
      <c r="AN7" s="104">
        <f t="shared" si="7"/>
        <v>0</v>
      </c>
      <c r="AO7" s="104">
        <f t="shared" si="7"/>
        <v>0</v>
      </c>
      <c r="AP7" s="104">
        <f t="shared" si="7"/>
        <v>0</v>
      </c>
      <c r="AQ7" s="105">
        <f t="shared" si="7"/>
        <v>0</v>
      </c>
    </row>
    <row r="8" spans="1:43" ht="15.75" thickBot="1" x14ac:dyDescent="0.3">
      <c r="A8" s="51">
        <v>14013</v>
      </c>
      <c r="B8" s="52">
        <v>7.1224489795918382</v>
      </c>
      <c r="C8" s="53">
        <v>50</v>
      </c>
      <c r="D8" s="54">
        <v>100</v>
      </c>
      <c r="E8" s="54">
        <v>200</v>
      </c>
      <c r="F8" s="54">
        <v>400</v>
      </c>
      <c r="G8" s="54">
        <v>800</v>
      </c>
      <c r="H8" s="54">
        <v>1600</v>
      </c>
      <c r="I8" s="54">
        <v>3200</v>
      </c>
      <c r="J8" s="54">
        <v>6400</v>
      </c>
      <c r="K8" s="54">
        <v>12800</v>
      </c>
      <c r="L8" s="54">
        <v>25600</v>
      </c>
      <c r="M8" s="54">
        <v>51200</v>
      </c>
      <c r="N8" s="55">
        <v>102400</v>
      </c>
      <c r="P8" s="47" t="s">
        <v>18</v>
      </c>
      <c r="Q8" s="56">
        <f t="shared" ref="Q8:AB8" si="8">STDEV(Q38:Q39)</f>
        <v>6.3639610306789329E-3</v>
      </c>
      <c r="R8" s="57">
        <f t="shared" si="8"/>
        <v>1.9091883092036761E-2</v>
      </c>
      <c r="S8" s="57">
        <f t="shared" si="8"/>
        <v>4.2426406871192493E-3</v>
      </c>
      <c r="T8" s="57">
        <f t="shared" si="8"/>
        <v>7.0710678118654816E-4</v>
      </c>
      <c r="U8" s="57">
        <f t="shared" si="8"/>
        <v>1.1525840533340711E-2</v>
      </c>
      <c r="V8" s="57">
        <f t="shared" si="8"/>
        <v>6.4228842387552818E-4</v>
      </c>
      <c r="W8" s="57">
        <f t="shared" si="8"/>
        <v>1.7754272528589993E-2</v>
      </c>
      <c r="X8" s="57">
        <f t="shared" si="8"/>
        <v>1.2020815280171186E-2</v>
      </c>
      <c r="Y8" s="57">
        <f t="shared" si="8"/>
        <v>1.979898987322333E-2</v>
      </c>
      <c r="Z8" s="57">
        <f t="shared" si="8"/>
        <v>1.2727922061357853E-3</v>
      </c>
      <c r="AA8" s="57">
        <f t="shared" si="8"/>
        <v>2.1272126643672703E-3</v>
      </c>
      <c r="AB8" s="58">
        <f t="shared" si="8"/>
        <v>9.8994949366116637E-4</v>
      </c>
      <c r="AD8" s="106">
        <v>14013</v>
      </c>
      <c r="AE8" s="107">
        <v>1</v>
      </c>
      <c r="AF8" s="103">
        <f>((C36/AVERAGE($Q$5:$R$5))*100)*$B$8</f>
        <v>2.0592552163619335</v>
      </c>
      <c r="AG8" s="104">
        <f t="shared" ref="AG8:AQ8" si="9">((D36/AVERAGE($Q$5:$R$5))*100)*$B$8</f>
        <v>2.0592552163619335</v>
      </c>
      <c r="AH8" s="104">
        <f t="shared" si="9"/>
        <v>14.414786514533537</v>
      </c>
      <c r="AI8" s="104">
        <f t="shared" si="9"/>
        <v>0</v>
      </c>
      <c r="AJ8" s="104">
        <f t="shared" si="9"/>
        <v>12.355531298171602</v>
      </c>
      <c r="AK8" s="104">
        <f t="shared" si="9"/>
        <v>8.2370208654477342</v>
      </c>
      <c r="AL8" s="104">
        <f t="shared" si="9"/>
        <v>0</v>
      </c>
      <c r="AM8" s="104">
        <f t="shared" si="9"/>
        <v>1.6817257797806511</v>
      </c>
      <c r="AN8" s="104">
        <f t="shared" si="9"/>
        <v>2.0592552163619335</v>
      </c>
      <c r="AO8" s="104">
        <f t="shared" si="9"/>
        <v>0</v>
      </c>
      <c r="AP8" s="104">
        <f t="shared" si="9"/>
        <v>2.0592552163619335</v>
      </c>
      <c r="AQ8" s="105">
        <f t="shared" si="9"/>
        <v>0</v>
      </c>
    </row>
    <row r="9" spans="1:43" x14ac:dyDescent="0.25">
      <c r="A9" s="59">
        <v>14014</v>
      </c>
      <c r="B9" s="60">
        <v>2.4423076923076925</v>
      </c>
      <c r="C9" s="28">
        <v>50</v>
      </c>
      <c r="D9" s="29">
        <v>100</v>
      </c>
      <c r="E9" s="29">
        <v>200</v>
      </c>
      <c r="F9" s="29">
        <v>400</v>
      </c>
      <c r="G9" s="29">
        <v>800</v>
      </c>
      <c r="H9" s="29">
        <v>1600</v>
      </c>
      <c r="I9" s="29">
        <v>3200</v>
      </c>
      <c r="J9" s="29">
        <v>6400</v>
      </c>
      <c r="K9" s="29">
        <v>12800</v>
      </c>
      <c r="L9" s="29">
        <v>25600</v>
      </c>
      <c r="M9" s="29">
        <v>51200</v>
      </c>
      <c r="N9" s="30">
        <v>102400</v>
      </c>
      <c r="P9" s="31" t="s">
        <v>20</v>
      </c>
      <c r="Q9" s="40">
        <f t="shared" ref="Q9:AB9" si="10">AVERAGE(Q43:Q44)</f>
        <v>0.34793750000000001</v>
      </c>
      <c r="R9" s="41">
        <f t="shared" si="10"/>
        <v>0.33828750000000002</v>
      </c>
      <c r="S9" s="41">
        <f t="shared" si="10"/>
        <v>0.3329375</v>
      </c>
      <c r="T9" s="41">
        <f t="shared" si="10"/>
        <v>0.29299999999999998</v>
      </c>
      <c r="U9" s="41">
        <f t="shared" si="10"/>
        <v>0.26</v>
      </c>
      <c r="V9" s="41">
        <f t="shared" si="10"/>
        <v>0.17649999999999999</v>
      </c>
      <c r="W9" s="41">
        <f t="shared" si="10"/>
        <v>0.10068750000000001</v>
      </c>
      <c r="X9" s="41">
        <f t="shared" si="10"/>
        <v>6.7587499999999995E-2</v>
      </c>
      <c r="Y9" s="41">
        <f t="shared" si="10"/>
        <v>3.0925000000000001E-2</v>
      </c>
      <c r="Z9" s="41">
        <f t="shared" si="10"/>
        <v>1.9125E-2</v>
      </c>
      <c r="AA9" s="41">
        <f t="shared" si="10"/>
        <v>1.08875E-2</v>
      </c>
      <c r="AB9" s="42">
        <f t="shared" si="10"/>
        <v>7.6750000000000004E-3</v>
      </c>
      <c r="AD9" s="108">
        <v>14014</v>
      </c>
      <c r="AE9" s="109">
        <v>1</v>
      </c>
      <c r="AF9" s="103">
        <f>((C37/AVERAGE($Q$7:$R$7))*100)*$B$9</f>
        <v>4.1395045632333769</v>
      </c>
      <c r="AG9" s="104">
        <f t="shared" ref="AG9:AQ9" si="11">((D37/AVERAGE($Q$7:$R$7))*100)*$B$9</f>
        <v>2.0697522816166884</v>
      </c>
      <c r="AH9" s="104">
        <f t="shared" si="11"/>
        <v>0</v>
      </c>
      <c r="AI9" s="104">
        <f t="shared" si="11"/>
        <v>0</v>
      </c>
      <c r="AJ9" s="104">
        <f t="shared" si="11"/>
        <v>0</v>
      </c>
      <c r="AK9" s="104">
        <f t="shared" si="11"/>
        <v>0</v>
      </c>
      <c r="AL9" s="104">
        <f t="shared" si="11"/>
        <v>0</v>
      </c>
      <c r="AM9" s="104">
        <f t="shared" si="11"/>
        <v>0</v>
      </c>
      <c r="AN9" s="104">
        <f t="shared" si="11"/>
        <v>0</v>
      </c>
      <c r="AO9" s="104">
        <f t="shared" si="11"/>
        <v>9.7738532159930461E-2</v>
      </c>
      <c r="AP9" s="104">
        <f t="shared" si="11"/>
        <v>0</v>
      </c>
      <c r="AQ9" s="105">
        <f t="shared" si="11"/>
        <v>0</v>
      </c>
    </row>
    <row r="10" spans="1:43" ht="15.75" thickBot="1" x14ac:dyDescent="0.3">
      <c r="A10" s="35">
        <v>14015</v>
      </c>
      <c r="B10" s="61">
        <v>24.076923076923066</v>
      </c>
      <c r="C10" s="37">
        <v>50</v>
      </c>
      <c r="D10" s="38">
        <v>100</v>
      </c>
      <c r="E10" s="38">
        <v>200</v>
      </c>
      <c r="F10" s="38">
        <v>400</v>
      </c>
      <c r="G10" s="38">
        <v>800</v>
      </c>
      <c r="H10" s="38">
        <v>1600</v>
      </c>
      <c r="I10" s="38">
        <v>3200</v>
      </c>
      <c r="J10" s="38">
        <v>6400</v>
      </c>
      <c r="K10" s="38">
        <v>12800</v>
      </c>
      <c r="L10" s="38">
        <v>25600</v>
      </c>
      <c r="M10" s="38">
        <v>51200</v>
      </c>
      <c r="N10" s="39">
        <v>102400</v>
      </c>
      <c r="P10" s="43" t="s">
        <v>18</v>
      </c>
      <c r="Q10" s="44">
        <f t="shared" ref="Q10:AB10" si="12">STDEV(Q43:Q44)</f>
        <v>1.3258252147247875E-3</v>
      </c>
      <c r="R10" s="45">
        <f t="shared" si="12"/>
        <v>2.4218407255639333E-3</v>
      </c>
      <c r="S10" s="45">
        <f t="shared" si="12"/>
        <v>2.9168154723945407E-3</v>
      </c>
      <c r="T10" s="45">
        <f t="shared" si="12"/>
        <v>7.0710678118654814E-3</v>
      </c>
      <c r="U10" s="45">
        <f t="shared" si="12"/>
        <v>7.0710678118654814E-3</v>
      </c>
      <c r="V10" s="45">
        <f t="shared" si="12"/>
        <v>7.77817459305201E-3</v>
      </c>
      <c r="W10" s="45">
        <f t="shared" si="12"/>
        <v>4.4194173824159259E-4</v>
      </c>
      <c r="X10" s="45">
        <f t="shared" si="12"/>
        <v>2.0629840341117561E-2</v>
      </c>
      <c r="Y10" s="45">
        <f t="shared" si="12"/>
        <v>3.4648232278140841E-3</v>
      </c>
      <c r="Z10" s="45">
        <f t="shared" si="12"/>
        <v>1.0111626970967631E-2</v>
      </c>
      <c r="AA10" s="45">
        <f t="shared" si="12"/>
        <v>7.2301668376324475E-3</v>
      </c>
      <c r="AB10" s="46">
        <f t="shared" si="12"/>
        <v>7.0710678118654762E-3</v>
      </c>
      <c r="AD10" s="101">
        <v>14015</v>
      </c>
      <c r="AE10" s="110">
        <v>1</v>
      </c>
      <c r="AF10" s="103">
        <f>((C38/AVERAGE($Q$7:$R$7))*100)*$B$10</f>
        <v>398.50481901347223</v>
      </c>
      <c r="AG10" s="104">
        <f t="shared" ref="AG10:AQ10" si="13">((D38/AVERAGE($Q$7:$R$7))*100)*$B$10</f>
        <v>212.14671384180784</v>
      </c>
      <c r="AH10" s="104">
        <f t="shared" si="13"/>
        <v>122.42503259452405</v>
      </c>
      <c r="AI10" s="104">
        <f t="shared" si="13"/>
        <v>34.006953498478907</v>
      </c>
      <c r="AJ10" s="104">
        <f t="shared" si="13"/>
        <v>47.609734897870474</v>
      </c>
      <c r="AK10" s="104">
        <f t="shared" si="13"/>
        <v>13.602781399391565</v>
      </c>
      <c r="AL10" s="104">
        <f t="shared" si="13"/>
        <v>0.96353261625380215</v>
      </c>
      <c r="AM10" s="104">
        <f t="shared" si="13"/>
        <v>0</v>
      </c>
      <c r="AN10" s="104">
        <f t="shared" si="13"/>
        <v>47.609734897870474</v>
      </c>
      <c r="AO10" s="104">
        <f t="shared" si="13"/>
        <v>46.192780769230751</v>
      </c>
      <c r="AP10" s="104">
        <f t="shared" si="13"/>
        <v>0</v>
      </c>
      <c r="AQ10" s="105">
        <f t="shared" si="13"/>
        <v>0</v>
      </c>
    </row>
    <row r="11" spans="1:43" x14ac:dyDescent="0.25">
      <c r="A11" s="35">
        <v>14016</v>
      </c>
      <c r="B11" s="61">
        <v>2.2295081967213117</v>
      </c>
      <c r="C11" s="37">
        <v>50</v>
      </c>
      <c r="D11" s="38">
        <v>100</v>
      </c>
      <c r="E11" s="38">
        <v>200</v>
      </c>
      <c r="F11" s="38">
        <v>400</v>
      </c>
      <c r="G11" s="38">
        <v>800</v>
      </c>
      <c r="H11" s="38">
        <v>1600</v>
      </c>
      <c r="I11" s="38">
        <v>3200</v>
      </c>
      <c r="J11" s="38">
        <v>6400</v>
      </c>
      <c r="K11" s="38">
        <v>12800</v>
      </c>
      <c r="L11" s="38">
        <v>25600</v>
      </c>
      <c r="M11" s="38">
        <v>51200</v>
      </c>
      <c r="N11" s="39">
        <v>102400</v>
      </c>
      <c r="P11" s="47" t="s">
        <v>21</v>
      </c>
      <c r="Q11" s="48">
        <f t="shared" ref="Q11:AB11" si="14">AVERAGE(Q48:Q49)</f>
        <v>0.341983333</v>
      </c>
      <c r="R11" s="49">
        <f t="shared" si="14"/>
        <v>0.32624166649999997</v>
      </c>
      <c r="S11" s="49">
        <f t="shared" si="14"/>
        <v>0.3105</v>
      </c>
      <c r="T11" s="49">
        <f t="shared" si="14"/>
        <v>0.29854166650000002</v>
      </c>
      <c r="U11" s="49">
        <f t="shared" si="14"/>
        <v>0.26139166650000001</v>
      </c>
      <c r="V11" s="49">
        <f t="shared" si="14"/>
        <v>0.18968333300000001</v>
      </c>
      <c r="W11" s="49">
        <f t="shared" si="14"/>
        <v>0.10400000000000001</v>
      </c>
      <c r="X11" s="49">
        <f t="shared" si="14"/>
        <v>5.7641666500000001E-2</v>
      </c>
      <c r="Y11" s="49">
        <f t="shared" si="14"/>
        <v>2.7491666500000001E-2</v>
      </c>
      <c r="Z11" s="49">
        <f t="shared" si="14"/>
        <v>1.2941666500000001E-2</v>
      </c>
      <c r="AA11" s="49">
        <f t="shared" si="14"/>
        <v>4.9916665000000002E-3</v>
      </c>
      <c r="AB11" s="50">
        <f t="shared" si="14"/>
        <v>1.1125E-3</v>
      </c>
      <c r="AD11" s="101">
        <v>14016</v>
      </c>
      <c r="AE11" s="110">
        <v>1</v>
      </c>
      <c r="AF11" s="103">
        <f>((C39/AVERAGE($Q$7:$R$7))*100)*$B$11</f>
        <v>27.895094526257299</v>
      </c>
      <c r="AG11" s="104">
        <f t="shared" ref="AG11:AQ11" si="15">((D39/AVERAGE($Q$7:$R$7))*100)*$B$11</f>
        <v>13.855700657590074</v>
      </c>
      <c r="AH11" s="104">
        <f t="shared" si="15"/>
        <v>9.4470686301750479</v>
      </c>
      <c r="AI11" s="104">
        <f t="shared" si="15"/>
        <v>6.2980457534500331</v>
      </c>
      <c r="AJ11" s="104">
        <f t="shared" si="15"/>
        <v>2.5192183013800138</v>
      </c>
      <c r="AK11" s="104">
        <f t="shared" si="15"/>
        <v>1.2596091506900069</v>
      </c>
      <c r="AL11" s="104">
        <f t="shared" si="15"/>
        <v>0</v>
      </c>
      <c r="AM11" s="104">
        <f t="shared" si="15"/>
        <v>0.27816389737890163</v>
      </c>
      <c r="AN11" s="104">
        <f t="shared" si="15"/>
        <v>23.30276928776512</v>
      </c>
      <c r="AO11" s="104">
        <f t="shared" si="15"/>
        <v>6.9855826248031869</v>
      </c>
      <c r="AP11" s="104">
        <f t="shared" si="15"/>
        <v>0</v>
      </c>
      <c r="AQ11" s="105">
        <f t="shared" si="15"/>
        <v>0.62980457534500345</v>
      </c>
    </row>
    <row r="12" spans="1:43" ht="15.75" thickBot="1" x14ac:dyDescent="0.3">
      <c r="A12" s="35">
        <v>14017</v>
      </c>
      <c r="B12" s="61">
        <v>2.219512195121951</v>
      </c>
      <c r="C12" s="37">
        <v>50</v>
      </c>
      <c r="D12" s="38">
        <v>100</v>
      </c>
      <c r="E12" s="38">
        <v>200</v>
      </c>
      <c r="F12" s="38">
        <v>400</v>
      </c>
      <c r="G12" s="38">
        <v>800</v>
      </c>
      <c r="H12" s="38">
        <v>1600</v>
      </c>
      <c r="I12" s="38">
        <v>3200</v>
      </c>
      <c r="J12" s="38">
        <v>6400</v>
      </c>
      <c r="K12" s="38">
        <v>12800</v>
      </c>
      <c r="L12" s="38">
        <v>25600</v>
      </c>
      <c r="M12" s="38">
        <v>51200</v>
      </c>
      <c r="N12" s="39">
        <v>102400</v>
      </c>
      <c r="P12" s="47" t="s">
        <v>18</v>
      </c>
      <c r="Q12" s="56">
        <f t="shared" ref="Q12:AB12" si="16">STDEV(Q48:Q49)</f>
        <v>1.4142135623730963E-3</v>
      </c>
      <c r="R12" s="57">
        <f t="shared" si="16"/>
        <v>9.5577268947404544E-3</v>
      </c>
      <c r="S12" s="57">
        <f t="shared" si="16"/>
        <v>7.7781745930520299E-3</v>
      </c>
      <c r="T12" s="57">
        <f t="shared" si="16"/>
        <v>9.133462826028494E-3</v>
      </c>
      <c r="U12" s="57">
        <f t="shared" si="16"/>
        <v>2.2745270485189928E-3</v>
      </c>
      <c r="V12" s="57">
        <f t="shared" si="16"/>
        <v>8.4852813742386166E-4</v>
      </c>
      <c r="W12" s="57">
        <f t="shared" si="16"/>
        <v>7.0710678118654719E-3</v>
      </c>
      <c r="X12" s="57">
        <f t="shared" si="16"/>
        <v>4.7494007826719012E-3</v>
      </c>
      <c r="Y12" s="57">
        <f t="shared" si="16"/>
        <v>6.3757463794009619E-3</v>
      </c>
      <c r="Z12" s="57">
        <f t="shared" si="16"/>
        <v>8.2496026840690319E-5</v>
      </c>
      <c r="AA12" s="57">
        <f t="shared" si="16"/>
        <v>1.1785348722035992E-5</v>
      </c>
      <c r="AB12" s="58">
        <f t="shared" si="16"/>
        <v>1.5909902576697314E-4</v>
      </c>
      <c r="AD12" s="101">
        <v>14017</v>
      </c>
      <c r="AE12" s="110">
        <v>1</v>
      </c>
      <c r="AF12" s="103">
        <f>((C40/AVERAGE($Q$7:$R$7))*100)*$B$12</f>
        <v>16.301501998070826</v>
      </c>
      <c r="AG12" s="104">
        <f t="shared" ref="AG12:AQ12" si="17">((D40/AVERAGE($Q$7:$R$7))*100)*$B$12</f>
        <v>12.539616921592945</v>
      </c>
      <c r="AH12" s="104">
        <f t="shared" si="17"/>
        <v>5.6428276147168246</v>
      </c>
      <c r="AI12" s="104">
        <f t="shared" si="17"/>
        <v>2.5079233843185893</v>
      </c>
      <c r="AJ12" s="104">
        <f t="shared" si="17"/>
        <v>0.49636004547333606</v>
      </c>
      <c r="AK12" s="104">
        <f t="shared" si="17"/>
        <v>0</v>
      </c>
      <c r="AL12" s="104">
        <f t="shared" si="17"/>
        <v>0.59040717238528306</v>
      </c>
      <c r="AM12" s="104">
        <f t="shared" si="17"/>
        <v>0.52770908777731851</v>
      </c>
      <c r="AN12" s="104">
        <f t="shared" si="17"/>
        <v>7.3304512677414904</v>
      </c>
      <c r="AO12" s="104">
        <f t="shared" si="17"/>
        <v>4.3888659225575308</v>
      </c>
      <c r="AP12" s="104">
        <f t="shared" si="17"/>
        <v>0.62698084607964732</v>
      </c>
      <c r="AQ12" s="105">
        <f t="shared" si="17"/>
        <v>0</v>
      </c>
    </row>
    <row r="13" spans="1:43" ht="15.75" thickBot="1" x14ac:dyDescent="0.3">
      <c r="A13" s="51">
        <v>14018</v>
      </c>
      <c r="B13" s="62">
        <v>1.7936507936507937</v>
      </c>
      <c r="C13" s="53">
        <v>50</v>
      </c>
      <c r="D13" s="54">
        <v>100</v>
      </c>
      <c r="E13" s="54">
        <v>200</v>
      </c>
      <c r="F13" s="54">
        <v>400</v>
      </c>
      <c r="G13" s="54">
        <v>800</v>
      </c>
      <c r="H13" s="54">
        <v>1600</v>
      </c>
      <c r="I13" s="54">
        <v>3200</v>
      </c>
      <c r="J13" s="54">
        <v>6400</v>
      </c>
      <c r="K13" s="54">
        <v>12800</v>
      </c>
      <c r="L13" s="54">
        <v>25600</v>
      </c>
      <c r="M13" s="54">
        <v>51200</v>
      </c>
      <c r="N13" s="55">
        <v>102400</v>
      </c>
      <c r="P13" s="31" t="s">
        <v>22</v>
      </c>
      <c r="Q13" s="40">
        <f t="shared" ref="Q13:AB13" si="18">AVERAGE(Q53:Q54)</f>
        <v>0.3401416665</v>
      </c>
      <c r="R13" s="41">
        <f t="shared" si="18"/>
        <v>0.32850000000000001</v>
      </c>
      <c r="S13" s="41">
        <f t="shared" si="18"/>
        <v>0.30649999999999999</v>
      </c>
      <c r="T13" s="41">
        <f t="shared" si="18"/>
        <v>0.2937416665</v>
      </c>
      <c r="U13" s="41">
        <f t="shared" si="18"/>
        <v>0.23999166650000001</v>
      </c>
      <c r="V13" s="41">
        <f t="shared" si="18"/>
        <v>0.182</v>
      </c>
      <c r="W13" s="41">
        <f t="shared" si="18"/>
        <v>0.11053333300000001</v>
      </c>
      <c r="X13" s="41">
        <f t="shared" si="18"/>
        <v>6.3941666499999994E-2</v>
      </c>
      <c r="Y13" s="41">
        <f t="shared" si="18"/>
        <v>2.68416665E-2</v>
      </c>
      <c r="Z13" s="41">
        <f t="shared" si="18"/>
        <v>1.38416665E-2</v>
      </c>
      <c r="AA13" s="41">
        <f t="shared" si="18"/>
        <v>4.6916665000000003E-3</v>
      </c>
      <c r="AB13" s="42">
        <f t="shared" si="18"/>
        <v>2E-3</v>
      </c>
      <c r="AD13" s="106">
        <v>14018</v>
      </c>
      <c r="AE13" s="111">
        <v>1</v>
      </c>
      <c r="AF13" s="103">
        <f>((C41/AVERAGE($Q$7:$R$7))*100)*$B$13</f>
        <v>11.146982333423011</v>
      </c>
      <c r="AG13" s="104">
        <f t="shared" ref="AG13:AQ13" si="19">((D41/AVERAGE($Q$7:$R$7))*100)*$B$13</f>
        <v>16.213792484978931</v>
      </c>
      <c r="AH13" s="104">
        <f t="shared" si="19"/>
        <v>6.5868531970226893</v>
      </c>
      <c r="AI13" s="104">
        <f t="shared" si="19"/>
        <v>2.5334050757779574</v>
      </c>
      <c r="AJ13" s="104">
        <f t="shared" si="19"/>
        <v>2.5334050757779574</v>
      </c>
      <c r="AK13" s="104">
        <f t="shared" si="19"/>
        <v>0</v>
      </c>
      <c r="AL13" s="104">
        <f t="shared" si="19"/>
        <v>0.90780365438077304</v>
      </c>
      <c r="AM13" s="104">
        <f t="shared" si="19"/>
        <v>0.50668101515559161</v>
      </c>
      <c r="AN13" s="104">
        <f t="shared" si="19"/>
        <v>1.0133620303111832</v>
      </c>
      <c r="AO13" s="104">
        <f t="shared" si="19"/>
        <v>0</v>
      </c>
      <c r="AP13" s="104">
        <f t="shared" si="19"/>
        <v>0.5277928930140795</v>
      </c>
      <c r="AQ13" s="105">
        <f t="shared" si="19"/>
        <v>0.58268316742893012</v>
      </c>
    </row>
    <row r="14" spans="1:43" ht="15.75" thickBot="1" x14ac:dyDescent="0.3">
      <c r="A14" s="59">
        <v>14019</v>
      </c>
      <c r="B14" s="63">
        <v>2.935483870967742</v>
      </c>
      <c r="C14" s="28">
        <v>50</v>
      </c>
      <c r="D14" s="29">
        <v>100</v>
      </c>
      <c r="E14" s="29">
        <v>200</v>
      </c>
      <c r="F14" s="29">
        <v>400</v>
      </c>
      <c r="G14" s="29">
        <v>800</v>
      </c>
      <c r="H14" s="29">
        <v>1600</v>
      </c>
      <c r="I14" s="29">
        <v>3200</v>
      </c>
      <c r="J14" s="29">
        <v>6400</v>
      </c>
      <c r="K14" s="29">
        <v>12800</v>
      </c>
      <c r="L14" s="29">
        <v>25600</v>
      </c>
      <c r="M14" s="29">
        <v>51200</v>
      </c>
      <c r="N14" s="30">
        <v>102400</v>
      </c>
      <c r="P14" s="43" t="s">
        <v>18</v>
      </c>
      <c r="Q14" s="44">
        <f t="shared" ref="Q14:AB14" si="20">STDEV(Q53:Q54)</f>
        <v>1.2138668767391705E-3</v>
      </c>
      <c r="R14" s="45">
        <f t="shared" si="20"/>
        <v>7.7781745930520299E-3</v>
      </c>
      <c r="S14" s="45">
        <f t="shared" si="20"/>
        <v>2.1213203435596446E-3</v>
      </c>
      <c r="T14" s="45">
        <f t="shared" si="20"/>
        <v>6.0221929888076746E-3</v>
      </c>
      <c r="U14" s="45">
        <f t="shared" si="20"/>
        <v>8.4734960255165234E-3</v>
      </c>
      <c r="V14" s="45">
        <f t="shared" si="20"/>
        <v>5.6568542494923853E-3</v>
      </c>
      <c r="W14" s="45">
        <f t="shared" si="20"/>
        <v>7.0710678118656773E-5</v>
      </c>
      <c r="X14" s="45">
        <f t="shared" si="20"/>
        <v>2.9109231515868843E-3</v>
      </c>
      <c r="Y14" s="45">
        <f t="shared" si="20"/>
        <v>1.1902961792950961E-3</v>
      </c>
      <c r="Z14" s="45">
        <f t="shared" si="20"/>
        <v>4.4665580701972853E-3</v>
      </c>
      <c r="AA14" s="45">
        <f t="shared" si="20"/>
        <v>9.7816414493913004E-4</v>
      </c>
      <c r="AB14" s="46">
        <f t="shared" si="20"/>
        <v>0</v>
      </c>
      <c r="AD14" s="108">
        <v>14019</v>
      </c>
      <c r="AE14" s="112">
        <v>1</v>
      </c>
      <c r="AF14" s="103">
        <f>((C42/AVERAGE($Q$9:$R$9))*100)*$B$14</f>
        <v>5.9888191472983907</v>
      </c>
      <c r="AG14" s="104">
        <f t="shared" ref="AG14:AQ14" si="21">((D42/AVERAGE($Q$9:$R$9))*100)*$B$14</f>
        <v>1.7110911849423975</v>
      </c>
      <c r="AH14" s="104">
        <f t="shared" si="21"/>
        <v>0.85554559247119877</v>
      </c>
      <c r="AI14" s="104">
        <f t="shared" si="21"/>
        <v>0</v>
      </c>
      <c r="AJ14" s="104">
        <f t="shared" si="21"/>
        <v>0</v>
      </c>
      <c r="AK14" s="104">
        <f t="shared" si="21"/>
        <v>0</v>
      </c>
      <c r="AL14" s="104">
        <f t="shared" si="21"/>
        <v>0</v>
      </c>
      <c r="AM14" s="104">
        <f t="shared" si="21"/>
        <v>0</v>
      </c>
      <c r="AN14" s="104">
        <f t="shared" si="21"/>
        <v>3.5648018201497433E-2</v>
      </c>
      <c r="AO14" s="104">
        <f t="shared" si="21"/>
        <v>0</v>
      </c>
      <c r="AP14" s="104">
        <f t="shared" si="21"/>
        <v>0</v>
      </c>
      <c r="AQ14" s="105">
        <f t="shared" si="21"/>
        <v>0</v>
      </c>
    </row>
    <row r="15" spans="1:43" x14ac:dyDescent="0.25">
      <c r="A15" s="35">
        <v>14020</v>
      </c>
      <c r="B15" s="64"/>
      <c r="C15" s="37">
        <v>50</v>
      </c>
      <c r="D15" s="38">
        <v>100</v>
      </c>
      <c r="E15" s="38">
        <v>200</v>
      </c>
      <c r="F15" s="38">
        <v>400</v>
      </c>
      <c r="G15" s="38">
        <v>800</v>
      </c>
      <c r="H15" s="38">
        <v>1600</v>
      </c>
      <c r="I15" s="38">
        <v>3200</v>
      </c>
      <c r="J15" s="38">
        <v>6400</v>
      </c>
      <c r="K15" s="38">
        <v>12800</v>
      </c>
      <c r="L15" s="38">
        <v>25600</v>
      </c>
      <c r="M15" s="38">
        <v>51200</v>
      </c>
      <c r="N15" s="39">
        <v>102400</v>
      </c>
      <c r="AD15" s="101">
        <v>14020</v>
      </c>
      <c r="AE15" s="113">
        <v>1</v>
      </c>
      <c r="AF15" s="103">
        <f>((C43/AVERAGE($Q$9:$R$9))*100)*$B$15</f>
        <v>0</v>
      </c>
      <c r="AG15" s="104">
        <f t="shared" ref="AG15:AQ15" si="22">((D43/AVERAGE($Q$9:$R$9))*100)*$B$15</f>
        <v>0</v>
      </c>
      <c r="AH15" s="104">
        <f t="shared" si="22"/>
        <v>0</v>
      </c>
      <c r="AI15" s="104">
        <f t="shared" si="22"/>
        <v>0</v>
      </c>
      <c r="AJ15" s="104">
        <f t="shared" si="22"/>
        <v>0</v>
      </c>
      <c r="AK15" s="104">
        <f t="shared" si="22"/>
        <v>0</v>
      </c>
      <c r="AL15" s="104">
        <f t="shared" si="22"/>
        <v>0</v>
      </c>
      <c r="AM15" s="104">
        <f t="shared" si="22"/>
        <v>0</v>
      </c>
      <c r="AN15" s="104">
        <f t="shared" si="22"/>
        <v>0</v>
      </c>
      <c r="AO15" s="104">
        <f t="shared" si="22"/>
        <v>0</v>
      </c>
      <c r="AP15" s="104">
        <f t="shared" si="22"/>
        <v>0</v>
      </c>
      <c r="AQ15" s="105">
        <f t="shared" si="22"/>
        <v>0</v>
      </c>
    </row>
    <row r="16" spans="1:43" x14ac:dyDescent="0.25">
      <c r="A16" s="35">
        <v>14021</v>
      </c>
      <c r="B16" s="64">
        <v>5.2857142857142856</v>
      </c>
      <c r="C16" s="37">
        <v>50</v>
      </c>
      <c r="D16" s="38">
        <v>100</v>
      </c>
      <c r="E16" s="38">
        <v>200</v>
      </c>
      <c r="F16" s="38">
        <v>400</v>
      </c>
      <c r="G16" s="38">
        <v>800</v>
      </c>
      <c r="H16" s="38">
        <v>1600</v>
      </c>
      <c r="I16" s="38">
        <v>3200</v>
      </c>
      <c r="J16" s="38">
        <v>6400</v>
      </c>
      <c r="K16" s="38">
        <v>12800</v>
      </c>
      <c r="L16" s="38">
        <v>25600</v>
      </c>
      <c r="M16" s="38">
        <v>51200</v>
      </c>
      <c r="N16" s="39">
        <v>102400</v>
      </c>
      <c r="AD16" s="101">
        <v>14021</v>
      </c>
      <c r="AE16" s="113">
        <v>1</v>
      </c>
      <c r="AF16" s="103">
        <f>((C44/AVERAGE($Q$9:$R$9))*100)*$B$16</f>
        <v>0</v>
      </c>
      <c r="AG16" s="104">
        <f t="shared" ref="AG16:AQ16" si="23">((D44/AVERAGE($Q$9:$R$9))*100)*$B$16</f>
        <v>0</v>
      </c>
      <c r="AH16" s="104">
        <f t="shared" si="23"/>
        <v>0</v>
      </c>
      <c r="AI16" s="104">
        <f t="shared" si="23"/>
        <v>0</v>
      </c>
      <c r="AJ16" s="104">
        <f t="shared" si="23"/>
        <v>0</v>
      </c>
      <c r="AK16" s="104">
        <f t="shared" si="23"/>
        <v>0</v>
      </c>
      <c r="AL16" s="104">
        <f t="shared" si="23"/>
        <v>1.5405193007291442</v>
      </c>
      <c r="AM16" s="104">
        <f t="shared" si="23"/>
        <v>0.26959087762760026</v>
      </c>
      <c r="AN16" s="104">
        <f t="shared" si="23"/>
        <v>2.4263178986484024</v>
      </c>
      <c r="AO16" s="104">
        <f t="shared" si="23"/>
        <v>0</v>
      </c>
      <c r="AP16" s="104">
        <f t="shared" si="23"/>
        <v>0</v>
      </c>
      <c r="AQ16" s="105">
        <f t="shared" si="23"/>
        <v>1.5405193007291442</v>
      </c>
    </row>
    <row r="17" spans="1:43" x14ac:dyDescent="0.25">
      <c r="A17" s="35">
        <v>14022</v>
      </c>
      <c r="B17" s="64">
        <v>2.408450704225352</v>
      </c>
      <c r="C17" s="37">
        <v>50</v>
      </c>
      <c r="D17" s="38">
        <v>100</v>
      </c>
      <c r="E17" s="38">
        <v>200</v>
      </c>
      <c r="F17" s="38">
        <v>400</v>
      </c>
      <c r="G17" s="38">
        <v>800</v>
      </c>
      <c r="H17" s="38">
        <v>1600</v>
      </c>
      <c r="I17" s="38">
        <v>3200</v>
      </c>
      <c r="J17" s="38">
        <v>6400</v>
      </c>
      <c r="K17" s="38">
        <v>12800</v>
      </c>
      <c r="L17" s="38">
        <v>25600</v>
      </c>
      <c r="M17" s="38">
        <v>51200</v>
      </c>
      <c r="N17" s="39">
        <v>102400</v>
      </c>
      <c r="AD17" s="101">
        <v>14022</v>
      </c>
      <c r="AE17" s="113">
        <v>1</v>
      </c>
      <c r="AF17" s="103">
        <f>((C45/AVERAGE($Q$9:$R$9))*100)*$B$17</f>
        <v>0.70194198818910758</v>
      </c>
      <c r="AG17" s="104">
        <f t="shared" ref="AG17:AQ17" si="24">((D45/AVERAGE($Q$9:$R$9))*100)*$B$17</f>
        <v>0</v>
      </c>
      <c r="AH17" s="104">
        <f t="shared" si="24"/>
        <v>2.9247816821875546E-2</v>
      </c>
      <c r="AI17" s="104">
        <f t="shared" si="24"/>
        <v>0.59080140737316167</v>
      </c>
      <c r="AJ17" s="104">
        <f t="shared" si="24"/>
        <v>0</v>
      </c>
      <c r="AK17" s="104">
        <f t="shared" si="24"/>
        <v>0</v>
      </c>
      <c r="AL17" s="104">
        <f t="shared" si="24"/>
        <v>5.2645649114183062E-2</v>
      </c>
      <c r="AM17" s="104">
        <f t="shared" si="24"/>
        <v>0.59080140737316167</v>
      </c>
      <c r="AN17" s="104">
        <f t="shared" si="24"/>
        <v>0.75458763730329059</v>
      </c>
      <c r="AO17" s="104">
        <f t="shared" si="24"/>
        <v>0</v>
      </c>
      <c r="AP17" s="104">
        <f t="shared" si="24"/>
        <v>0</v>
      </c>
      <c r="AQ17" s="105">
        <f t="shared" si="24"/>
        <v>0.5206072085542508</v>
      </c>
    </row>
    <row r="18" spans="1:43" ht="15.75" thickBot="1" x14ac:dyDescent="0.3">
      <c r="A18" s="51">
        <v>14023</v>
      </c>
      <c r="B18" s="65">
        <v>2.4778325123152709</v>
      </c>
      <c r="C18" s="53">
        <v>50</v>
      </c>
      <c r="D18" s="54">
        <v>100</v>
      </c>
      <c r="E18" s="54">
        <v>200</v>
      </c>
      <c r="F18" s="54">
        <v>400</v>
      </c>
      <c r="G18" s="54">
        <v>800</v>
      </c>
      <c r="H18" s="54">
        <v>1600</v>
      </c>
      <c r="I18" s="54">
        <v>3200</v>
      </c>
      <c r="J18" s="54">
        <v>6400</v>
      </c>
      <c r="K18" s="54">
        <v>12800</v>
      </c>
      <c r="L18" s="54">
        <v>25600</v>
      </c>
      <c r="M18" s="54">
        <v>51200</v>
      </c>
      <c r="N18" s="55">
        <v>102400</v>
      </c>
      <c r="AD18" s="106">
        <v>14023</v>
      </c>
      <c r="AE18" s="114">
        <v>1</v>
      </c>
      <c r="AF18" s="103">
        <f>((C46/AVERAGE($Q$9:$R$9))*100)*$B$18</f>
        <v>3.6108164411312189</v>
      </c>
      <c r="AG18" s="104">
        <f t="shared" ref="AG18:AQ18" si="25">((D46/AVERAGE($Q$9:$R$9))*100)*$B$18</f>
        <v>0.72216328822624376</v>
      </c>
      <c r="AH18" s="104">
        <f t="shared" si="25"/>
        <v>0.3189556930210205</v>
      </c>
      <c r="AI18" s="104">
        <f t="shared" si="25"/>
        <v>0.10230670655314728</v>
      </c>
      <c r="AJ18" s="104">
        <f t="shared" si="25"/>
        <v>0.8485418636658365</v>
      </c>
      <c r="AK18" s="104">
        <f t="shared" si="25"/>
        <v>0</v>
      </c>
      <c r="AL18" s="104">
        <f t="shared" si="25"/>
        <v>0</v>
      </c>
      <c r="AM18" s="104">
        <f t="shared" si="25"/>
        <v>0.4633883506662691</v>
      </c>
      <c r="AN18" s="104">
        <f t="shared" si="25"/>
        <v>0.3189556930210205</v>
      </c>
      <c r="AO18" s="104">
        <f t="shared" si="25"/>
        <v>4.3329797293574623</v>
      </c>
      <c r="AP18" s="104">
        <f t="shared" si="25"/>
        <v>0.4633883506662691</v>
      </c>
      <c r="AQ18" s="105">
        <f t="shared" si="25"/>
        <v>0.75225366595676657</v>
      </c>
    </row>
    <row r="19" spans="1:43" x14ac:dyDescent="0.25">
      <c r="A19" s="59">
        <v>14024</v>
      </c>
      <c r="B19" s="66">
        <v>3.8301886792452828</v>
      </c>
      <c r="C19" s="28">
        <v>50</v>
      </c>
      <c r="D19" s="29">
        <v>100</v>
      </c>
      <c r="E19" s="29">
        <v>200</v>
      </c>
      <c r="F19" s="29">
        <v>400</v>
      </c>
      <c r="G19" s="29">
        <v>800</v>
      </c>
      <c r="H19" s="29">
        <v>1600</v>
      </c>
      <c r="I19" s="29">
        <v>3200</v>
      </c>
      <c r="J19" s="29">
        <v>6400</v>
      </c>
      <c r="K19" s="29">
        <v>12800</v>
      </c>
      <c r="L19" s="29">
        <v>25600</v>
      </c>
      <c r="M19" s="29">
        <v>51200</v>
      </c>
      <c r="N19" s="30">
        <v>102400</v>
      </c>
      <c r="AD19" s="108">
        <v>14024</v>
      </c>
      <c r="AE19" s="115">
        <v>1</v>
      </c>
      <c r="AF19" s="103">
        <f>((C47/AVERAGE($Q$11:$R$11))*100)*$B$19</f>
        <v>8.0246386396134763</v>
      </c>
      <c r="AG19" s="104">
        <f t="shared" ref="AG19:AQ19" si="26">((D47/AVERAGE($Q$11:$R$11))*100)*$B$19</f>
        <v>2.2927538970324219</v>
      </c>
      <c r="AH19" s="104">
        <f t="shared" si="26"/>
        <v>0</v>
      </c>
      <c r="AI19" s="104">
        <f t="shared" si="26"/>
        <v>0</v>
      </c>
      <c r="AJ19" s="104">
        <f t="shared" si="26"/>
        <v>0</v>
      </c>
      <c r="AK19" s="104">
        <f t="shared" si="26"/>
        <v>0</v>
      </c>
      <c r="AL19" s="104">
        <f t="shared" si="26"/>
        <v>0</v>
      </c>
      <c r="AM19" s="104">
        <f t="shared" si="26"/>
        <v>0</v>
      </c>
      <c r="AN19" s="104">
        <f t="shared" si="26"/>
        <v>0</v>
      </c>
      <c r="AO19" s="104">
        <f t="shared" si="26"/>
        <v>0</v>
      </c>
      <c r="AP19" s="104">
        <f t="shared" si="26"/>
        <v>0</v>
      </c>
      <c r="AQ19" s="105">
        <f t="shared" si="26"/>
        <v>0</v>
      </c>
    </row>
    <row r="20" spans="1:43" x14ac:dyDescent="0.25">
      <c r="A20" s="35">
        <v>14025</v>
      </c>
      <c r="B20" s="67">
        <v>8.142857142857137</v>
      </c>
      <c r="C20" s="37">
        <v>50</v>
      </c>
      <c r="D20" s="38">
        <v>100</v>
      </c>
      <c r="E20" s="38">
        <v>200</v>
      </c>
      <c r="F20" s="38">
        <v>400</v>
      </c>
      <c r="G20" s="38">
        <v>800</v>
      </c>
      <c r="H20" s="38">
        <v>1600</v>
      </c>
      <c r="I20" s="38">
        <v>3200</v>
      </c>
      <c r="J20" s="38">
        <v>6400</v>
      </c>
      <c r="K20" s="38">
        <v>12800</v>
      </c>
      <c r="L20" s="38">
        <v>25600</v>
      </c>
      <c r="M20" s="38">
        <v>51200</v>
      </c>
      <c r="N20" s="39">
        <v>102400</v>
      </c>
      <c r="AD20" s="101">
        <v>14025</v>
      </c>
      <c r="AE20" s="116">
        <v>1</v>
      </c>
      <c r="AF20" s="103">
        <f>((C48/AVERAGE($Q$11:$R$11))*100)*$B$20</f>
        <v>4.8743205650492198</v>
      </c>
      <c r="AG20" s="104">
        <f t="shared" ref="AG20:AQ20" si="27">((D48/AVERAGE($Q$11:$R$11))*100)*$B$20</f>
        <v>7.3114808475738302</v>
      </c>
      <c r="AH20" s="104">
        <f t="shared" si="27"/>
        <v>0</v>
      </c>
      <c r="AI20" s="104">
        <f t="shared" si="27"/>
        <v>0</v>
      </c>
      <c r="AJ20" s="104">
        <f t="shared" si="27"/>
        <v>0</v>
      </c>
      <c r="AK20" s="104">
        <f t="shared" si="27"/>
        <v>0</v>
      </c>
      <c r="AL20" s="104">
        <f t="shared" si="27"/>
        <v>0</v>
      </c>
      <c r="AM20" s="104">
        <f t="shared" si="27"/>
        <v>3.8588363016105385</v>
      </c>
      <c r="AN20" s="104">
        <f t="shared" si="27"/>
        <v>0</v>
      </c>
      <c r="AO20" s="104">
        <f t="shared" si="27"/>
        <v>0</v>
      </c>
      <c r="AP20" s="104">
        <f t="shared" si="27"/>
        <v>0</v>
      </c>
      <c r="AQ20" s="105">
        <f t="shared" si="27"/>
        <v>0</v>
      </c>
    </row>
    <row r="21" spans="1:43" x14ac:dyDescent="0.25">
      <c r="A21" s="35">
        <v>14026</v>
      </c>
      <c r="B21" s="67">
        <v>11.344827586206902</v>
      </c>
      <c r="C21" s="37">
        <v>50</v>
      </c>
      <c r="D21" s="38">
        <v>100</v>
      </c>
      <c r="E21" s="38">
        <v>200</v>
      </c>
      <c r="F21" s="38">
        <v>400</v>
      </c>
      <c r="G21" s="38">
        <v>800</v>
      </c>
      <c r="H21" s="38">
        <v>1600</v>
      </c>
      <c r="I21" s="38">
        <v>3200</v>
      </c>
      <c r="J21" s="38">
        <v>6400</v>
      </c>
      <c r="K21" s="38">
        <v>12800</v>
      </c>
      <c r="L21" s="38">
        <v>25600</v>
      </c>
      <c r="M21" s="38">
        <v>51200</v>
      </c>
      <c r="N21" s="39">
        <v>102400</v>
      </c>
      <c r="AD21" s="101">
        <v>14026</v>
      </c>
      <c r="AE21" s="116">
        <v>1</v>
      </c>
      <c r="AF21" s="103">
        <f>((C49/AVERAGE($Q$11:$R$11))*100)*$B$21</f>
        <v>5.7157761740317596</v>
      </c>
      <c r="AG21" s="104">
        <f t="shared" ref="AG21:AQ21" si="28">((D49/AVERAGE($Q$11:$R$11))*100)*$B$21</f>
        <v>0</v>
      </c>
      <c r="AH21" s="104">
        <f t="shared" si="28"/>
        <v>0.36784592250100406</v>
      </c>
      <c r="AI21" s="104">
        <f t="shared" si="28"/>
        <v>0</v>
      </c>
      <c r="AJ21" s="104">
        <f t="shared" si="28"/>
        <v>0</v>
      </c>
      <c r="AK21" s="104">
        <f t="shared" si="28"/>
        <v>0</v>
      </c>
      <c r="AL21" s="104">
        <f t="shared" si="28"/>
        <v>0</v>
      </c>
      <c r="AM21" s="104">
        <f t="shared" si="28"/>
        <v>27.164090166505424</v>
      </c>
      <c r="AN21" s="104">
        <f t="shared" si="28"/>
        <v>0</v>
      </c>
      <c r="AO21" s="104">
        <f t="shared" si="28"/>
        <v>0</v>
      </c>
      <c r="AP21" s="104">
        <f t="shared" si="28"/>
        <v>3.3955112708131781</v>
      </c>
      <c r="AQ21" s="105">
        <f t="shared" si="28"/>
        <v>0</v>
      </c>
    </row>
    <row r="22" spans="1:43" x14ac:dyDescent="0.25">
      <c r="A22" s="35">
        <v>14027</v>
      </c>
      <c r="B22" s="67">
        <v>3.3255813953488378</v>
      </c>
      <c r="C22" s="37">
        <v>50</v>
      </c>
      <c r="D22" s="38">
        <v>100</v>
      </c>
      <c r="E22" s="38">
        <v>200</v>
      </c>
      <c r="F22" s="38">
        <v>400</v>
      </c>
      <c r="G22" s="38">
        <v>800</v>
      </c>
      <c r="H22" s="38">
        <v>1600</v>
      </c>
      <c r="I22" s="38">
        <v>3200</v>
      </c>
      <c r="J22" s="38">
        <v>6400</v>
      </c>
      <c r="K22" s="38">
        <v>12800</v>
      </c>
      <c r="L22" s="38">
        <v>25600</v>
      </c>
      <c r="M22" s="38">
        <v>51200</v>
      </c>
      <c r="N22" s="39">
        <v>102400</v>
      </c>
      <c r="AD22" s="101">
        <v>14027</v>
      </c>
      <c r="AE22" s="116">
        <v>1</v>
      </c>
      <c r="AF22" s="103">
        <f>((C50/AVERAGE($Q$11:$R$11))*100)*$B$22</f>
        <v>52.438239275951382</v>
      </c>
      <c r="AG22" s="104">
        <f t="shared" ref="AG22:AQ22" si="29">((D50/AVERAGE($Q$11:$R$11))*100)*$B$22</f>
        <v>25.879042640956978</v>
      </c>
      <c r="AH22" s="104">
        <f t="shared" si="29"/>
        <v>12.226188403079769</v>
      </c>
      <c r="AI22" s="104">
        <f t="shared" si="29"/>
        <v>5.9554973016171173</v>
      </c>
      <c r="AJ22" s="104">
        <f t="shared" si="29"/>
        <v>2.3141836207778836</v>
      </c>
      <c r="AK22" s="104">
        <f t="shared" si="29"/>
        <v>23.888347053191058</v>
      </c>
      <c r="AL22" s="104">
        <f t="shared" si="29"/>
        <v>0</v>
      </c>
      <c r="AM22" s="104">
        <f t="shared" si="29"/>
        <v>0</v>
      </c>
      <c r="AN22" s="104">
        <f t="shared" si="29"/>
        <v>1.1031768064376835</v>
      </c>
      <c r="AO22" s="104">
        <f t="shared" si="29"/>
        <v>0</v>
      </c>
      <c r="AP22" s="104">
        <f t="shared" si="29"/>
        <v>0</v>
      </c>
      <c r="AQ22" s="105">
        <f t="shared" si="29"/>
        <v>0</v>
      </c>
    </row>
    <row r="23" spans="1:43" ht="15.75" thickBot="1" x14ac:dyDescent="0.3">
      <c r="A23" s="51">
        <v>14028</v>
      </c>
      <c r="B23" s="68">
        <v>2.3513513513513513</v>
      </c>
      <c r="C23" s="53">
        <v>50</v>
      </c>
      <c r="D23" s="54">
        <v>100</v>
      </c>
      <c r="E23" s="54">
        <v>200</v>
      </c>
      <c r="F23" s="54">
        <v>400</v>
      </c>
      <c r="G23" s="54">
        <v>800</v>
      </c>
      <c r="H23" s="54">
        <v>1600</v>
      </c>
      <c r="I23" s="54">
        <v>3200</v>
      </c>
      <c r="J23" s="54">
        <v>6400</v>
      </c>
      <c r="K23" s="54">
        <v>12800</v>
      </c>
      <c r="L23" s="54">
        <v>25600</v>
      </c>
      <c r="M23" s="54">
        <v>51200</v>
      </c>
      <c r="N23" s="55">
        <v>102400</v>
      </c>
      <c r="AD23" s="106">
        <v>14028</v>
      </c>
      <c r="AE23" s="117">
        <v>1</v>
      </c>
      <c r="AF23" s="103">
        <f>((C51/AVERAGE($Q$11:$R$11))*100)*$B$23</f>
        <v>30.26169574133333</v>
      </c>
      <c r="AG23" s="104">
        <f t="shared" ref="AG23:AQ23" si="30">((D51/AVERAGE($Q$11:$R$11))*100)*$B$23</f>
        <v>23.22409208055814</v>
      </c>
      <c r="AH23" s="104">
        <f t="shared" si="30"/>
        <v>13.371446955472869</v>
      </c>
      <c r="AI23" s="104">
        <f t="shared" si="30"/>
        <v>7.166626159969284</v>
      </c>
      <c r="AJ23" s="104">
        <f t="shared" si="30"/>
        <v>2.1699275608188966</v>
      </c>
      <c r="AK23" s="104">
        <f t="shared" si="30"/>
        <v>11.260165857240311</v>
      </c>
      <c r="AL23" s="104">
        <f t="shared" si="30"/>
        <v>0</v>
      </c>
      <c r="AM23" s="104">
        <f t="shared" si="30"/>
        <v>1.4075207321550389</v>
      </c>
      <c r="AN23" s="104">
        <f t="shared" si="30"/>
        <v>0.28736858156153172</v>
      </c>
      <c r="AO23" s="104">
        <f t="shared" si="30"/>
        <v>0</v>
      </c>
      <c r="AP23" s="104">
        <f t="shared" si="30"/>
        <v>0</v>
      </c>
      <c r="AQ23" s="105">
        <f t="shared" si="30"/>
        <v>0</v>
      </c>
    </row>
    <row r="24" spans="1:43" x14ac:dyDescent="0.25">
      <c r="A24" s="59">
        <v>14029</v>
      </c>
      <c r="B24" s="69">
        <v>2.8633540372670803</v>
      </c>
      <c r="C24" s="28">
        <v>50</v>
      </c>
      <c r="D24" s="29">
        <v>100</v>
      </c>
      <c r="E24" s="29">
        <v>200</v>
      </c>
      <c r="F24" s="29">
        <v>400</v>
      </c>
      <c r="G24" s="29">
        <v>800</v>
      </c>
      <c r="H24" s="29">
        <v>1600</v>
      </c>
      <c r="I24" s="29">
        <v>3200</v>
      </c>
      <c r="J24" s="29">
        <v>6400</v>
      </c>
      <c r="K24" s="29">
        <v>12800</v>
      </c>
      <c r="L24" s="29">
        <v>25600</v>
      </c>
      <c r="M24" s="29">
        <v>51200</v>
      </c>
      <c r="N24" s="30">
        <v>102400</v>
      </c>
      <c r="AD24" s="108">
        <v>14029</v>
      </c>
      <c r="AE24" s="118">
        <v>1</v>
      </c>
      <c r="AF24" s="103">
        <f>((C52/AVERAGE($Q$13:$R$13))*100)*$B$24</f>
        <v>0</v>
      </c>
      <c r="AG24" s="104">
        <f t="shared" ref="AG24:AQ24" si="31">((D52/AVERAGE($Q$13:$R$13))*100)*$B$24</f>
        <v>0</v>
      </c>
      <c r="AH24" s="104">
        <f t="shared" si="31"/>
        <v>0</v>
      </c>
      <c r="AI24" s="104">
        <f t="shared" si="31"/>
        <v>0</v>
      </c>
      <c r="AJ24" s="104">
        <f t="shared" si="31"/>
        <v>0</v>
      </c>
      <c r="AK24" s="104">
        <f t="shared" si="31"/>
        <v>0</v>
      </c>
      <c r="AL24" s="104">
        <f t="shared" si="31"/>
        <v>0</v>
      </c>
      <c r="AM24" s="104">
        <f t="shared" si="31"/>
        <v>0</v>
      </c>
      <c r="AN24" s="104">
        <f t="shared" si="31"/>
        <v>0</v>
      </c>
      <c r="AO24" s="104">
        <f t="shared" si="31"/>
        <v>0</v>
      </c>
      <c r="AP24" s="104">
        <f t="shared" si="31"/>
        <v>0</v>
      </c>
      <c r="AQ24" s="105">
        <f t="shared" si="31"/>
        <v>0.85646892221218773</v>
      </c>
    </row>
    <row r="25" spans="1:43" x14ac:dyDescent="0.25">
      <c r="A25" s="35">
        <v>14030</v>
      </c>
      <c r="B25" s="70">
        <v>2.8181818181818183</v>
      </c>
      <c r="C25" s="37">
        <v>50</v>
      </c>
      <c r="D25" s="38">
        <v>100</v>
      </c>
      <c r="E25" s="38">
        <v>200</v>
      </c>
      <c r="F25" s="38">
        <v>400</v>
      </c>
      <c r="G25" s="38">
        <v>800</v>
      </c>
      <c r="H25" s="38">
        <v>1600</v>
      </c>
      <c r="I25" s="38">
        <v>3200</v>
      </c>
      <c r="J25" s="38">
        <v>6400</v>
      </c>
      <c r="K25" s="38">
        <v>12800</v>
      </c>
      <c r="L25" s="38">
        <v>25600</v>
      </c>
      <c r="M25" s="38">
        <v>51200</v>
      </c>
      <c r="N25" s="39">
        <v>102400</v>
      </c>
      <c r="AD25" s="101">
        <v>14030</v>
      </c>
      <c r="AE25" s="119">
        <v>1</v>
      </c>
      <c r="AF25" s="103">
        <f>((C53/AVERAGE($Q$13:$R$13))*100)*$B$25</f>
        <v>0</v>
      </c>
      <c r="AG25" s="104">
        <f t="shared" ref="AG25:AQ25" si="32">((D53/AVERAGE($Q$13:$R$13))*100)*$B$25</f>
        <v>0</v>
      </c>
      <c r="AH25" s="104">
        <f t="shared" si="32"/>
        <v>0</v>
      </c>
      <c r="AI25" s="104">
        <f t="shared" si="32"/>
        <v>0</v>
      </c>
      <c r="AJ25" s="104">
        <f t="shared" si="32"/>
        <v>0</v>
      </c>
      <c r="AK25" s="104">
        <f t="shared" si="32"/>
        <v>0</v>
      </c>
      <c r="AL25" s="104">
        <f t="shared" si="32"/>
        <v>0</v>
      </c>
      <c r="AM25" s="104">
        <f t="shared" si="32"/>
        <v>0</v>
      </c>
      <c r="AN25" s="104">
        <f t="shared" si="32"/>
        <v>0</v>
      </c>
      <c r="AO25" s="104">
        <f t="shared" si="32"/>
        <v>0</v>
      </c>
      <c r="AP25" s="104">
        <f t="shared" si="32"/>
        <v>0</v>
      </c>
      <c r="AQ25" s="105">
        <f t="shared" si="32"/>
        <v>0</v>
      </c>
    </row>
    <row r="26" spans="1:43" x14ac:dyDescent="0.25">
      <c r="A26" s="35">
        <v>14031</v>
      </c>
      <c r="B26" s="70">
        <v>2.2931034482758617</v>
      </c>
      <c r="C26" s="37">
        <v>50</v>
      </c>
      <c r="D26" s="38">
        <v>100</v>
      </c>
      <c r="E26" s="38">
        <v>200</v>
      </c>
      <c r="F26" s="38">
        <v>400</v>
      </c>
      <c r="G26" s="38">
        <v>800</v>
      </c>
      <c r="H26" s="38">
        <v>1600</v>
      </c>
      <c r="I26" s="38">
        <v>3200</v>
      </c>
      <c r="J26" s="38">
        <v>6400</v>
      </c>
      <c r="K26" s="38">
        <v>12800</v>
      </c>
      <c r="L26" s="38">
        <v>25600</v>
      </c>
      <c r="M26" s="38">
        <v>51200</v>
      </c>
      <c r="N26" s="39">
        <v>102400</v>
      </c>
      <c r="AD26" s="101">
        <v>14031</v>
      </c>
      <c r="AE26" s="119">
        <v>1</v>
      </c>
      <c r="AF26" s="103">
        <f>((C54/AVERAGE($Q$13:$R$13))*100)*$B$26</f>
        <v>0.68589905869285572</v>
      </c>
      <c r="AG26" s="104">
        <f t="shared" ref="AG26:AQ26" si="33">((D54/AVERAGE($Q$13:$R$13))*100)*$B$26</f>
        <v>0</v>
      </c>
      <c r="AH26" s="104">
        <f t="shared" si="33"/>
        <v>0</v>
      </c>
      <c r="AI26" s="104">
        <f t="shared" si="33"/>
        <v>0</v>
      </c>
      <c r="AJ26" s="104">
        <f t="shared" si="33"/>
        <v>0</v>
      </c>
      <c r="AK26" s="104">
        <f t="shared" si="33"/>
        <v>0</v>
      </c>
      <c r="AL26" s="104">
        <f t="shared" si="33"/>
        <v>0</v>
      </c>
      <c r="AM26" s="104">
        <f t="shared" si="33"/>
        <v>0.76592084417337503</v>
      </c>
      <c r="AN26" s="104">
        <f t="shared" si="33"/>
        <v>0</v>
      </c>
      <c r="AO26" s="104">
        <f t="shared" si="33"/>
        <v>6.8589905869285567E-2</v>
      </c>
      <c r="AP26" s="104">
        <f t="shared" si="33"/>
        <v>6.8589905869285567E-2</v>
      </c>
      <c r="AQ26" s="105">
        <f t="shared" si="33"/>
        <v>1.1088703735198029</v>
      </c>
    </row>
    <row r="27" spans="1:43" x14ac:dyDescent="0.25">
      <c r="A27" s="35">
        <v>14032</v>
      </c>
      <c r="B27" s="70">
        <v>3.2058823529411762</v>
      </c>
      <c r="C27" s="37">
        <v>50</v>
      </c>
      <c r="D27" s="38">
        <v>100</v>
      </c>
      <c r="E27" s="38">
        <v>200</v>
      </c>
      <c r="F27" s="38">
        <v>400</v>
      </c>
      <c r="G27" s="38">
        <v>800</v>
      </c>
      <c r="H27" s="38">
        <v>1600</v>
      </c>
      <c r="I27" s="38">
        <v>3200</v>
      </c>
      <c r="J27" s="38">
        <v>6400</v>
      </c>
      <c r="K27" s="38">
        <v>12800</v>
      </c>
      <c r="L27" s="38">
        <v>25600</v>
      </c>
      <c r="M27" s="38">
        <v>51200</v>
      </c>
      <c r="N27" s="39">
        <v>102400</v>
      </c>
      <c r="AD27" s="101">
        <v>14032</v>
      </c>
      <c r="AE27" s="119">
        <v>1</v>
      </c>
      <c r="AF27" s="103">
        <f>((C55/AVERAGE($Q$13:$R$13))*100)*$B$27</f>
        <v>1.7100806248118092</v>
      </c>
      <c r="AG27" s="104">
        <f t="shared" ref="AG27:AQ27" si="34">((D55/AVERAGE($Q$13:$R$13))*100)*$B$27</f>
        <v>0</v>
      </c>
      <c r="AH27" s="104">
        <f t="shared" si="34"/>
        <v>0</v>
      </c>
      <c r="AI27" s="104">
        <f t="shared" si="34"/>
        <v>9.5892389408585438E-2</v>
      </c>
      <c r="AJ27" s="104">
        <f t="shared" si="34"/>
        <v>0.27169478368302735</v>
      </c>
      <c r="AK27" s="104">
        <f t="shared" si="34"/>
        <v>0</v>
      </c>
      <c r="AL27" s="104">
        <f t="shared" si="34"/>
        <v>0.57535433645151257</v>
      </c>
      <c r="AM27" s="104">
        <f t="shared" si="34"/>
        <v>0.38356955763434175</v>
      </c>
      <c r="AN27" s="104">
        <f t="shared" si="34"/>
        <v>0.59133672099424162</v>
      </c>
      <c r="AO27" s="104">
        <f t="shared" si="34"/>
        <v>9.5892389408585438E-2</v>
      </c>
      <c r="AP27" s="104">
        <f t="shared" si="34"/>
        <v>1.1507086729030251</v>
      </c>
      <c r="AQ27" s="105">
        <f t="shared" si="34"/>
        <v>1.2466010623116108</v>
      </c>
    </row>
    <row r="28" spans="1:43" ht="15.75" thickBot="1" x14ac:dyDescent="0.3">
      <c r="A28" s="51">
        <v>14033</v>
      </c>
      <c r="B28" s="71">
        <v>2.2552301255230125</v>
      </c>
      <c r="C28" s="53">
        <v>50</v>
      </c>
      <c r="D28" s="54">
        <v>100</v>
      </c>
      <c r="E28" s="54">
        <v>200</v>
      </c>
      <c r="F28" s="54">
        <v>400</v>
      </c>
      <c r="G28" s="54">
        <v>800</v>
      </c>
      <c r="H28" s="54">
        <v>1600</v>
      </c>
      <c r="I28" s="54">
        <v>3200</v>
      </c>
      <c r="J28" s="54">
        <v>6400</v>
      </c>
      <c r="K28" s="54">
        <v>12800</v>
      </c>
      <c r="L28" s="54">
        <v>25600</v>
      </c>
      <c r="M28" s="54">
        <v>51200</v>
      </c>
      <c r="N28" s="55">
        <v>102400</v>
      </c>
      <c r="AD28" s="106">
        <v>14033</v>
      </c>
      <c r="AE28" s="120">
        <v>1</v>
      </c>
      <c r="AF28" s="121">
        <f>((C56/AVERAGE($Q$13:$R$13))*100)*$B$28</f>
        <v>0.67457062235681431</v>
      </c>
      <c r="AG28" s="122">
        <f t="shared" ref="AG28:AQ28" si="35">((D56/AVERAGE($Q$13:$R$13))*100)*$B$28</f>
        <v>0</v>
      </c>
      <c r="AH28" s="122">
        <f t="shared" si="35"/>
        <v>0</v>
      </c>
      <c r="AI28" s="122">
        <f t="shared" si="35"/>
        <v>0.67457062235681431</v>
      </c>
      <c r="AJ28" s="122">
        <f t="shared" si="35"/>
        <v>0</v>
      </c>
      <c r="AK28" s="122">
        <f t="shared" si="35"/>
        <v>0</v>
      </c>
      <c r="AL28" s="122">
        <f t="shared" si="35"/>
        <v>0</v>
      </c>
      <c r="AM28" s="122">
        <f t="shared" si="35"/>
        <v>0</v>
      </c>
      <c r="AN28" s="122">
        <f t="shared" si="35"/>
        <v>0.32604224261558618</v>
      </c>
      <c r="AO28" s="122">
        <f t="shared" si="35"/>
        <v>0</v>
      </c>
      <c r="AP28" s="122">
        <f t="shared" si="35"/>
        <v>0.26982824894272572</v>
      </c>
      <c r="AQ28" s="123">
        <f t="shared" si="35"/>
        <v>0.67457062235681431</v>
      </c>
    </row>
    <row r="29" spans="1:43" x14ac:dyDescent="0.25">
      <c r="AD29" s="124"/>
      <c r="AE29" s="124"/>
      <c r="AF29" s="124"/>
      <c r="AG29" s="124"/>
      <c r="AH29" s="124"/>
      <c r="AI29" s="124"/>
      <c r="AJ29" s="124"/>
      <c r="AK29" s="124"/>
      <c r="AL29" s="124"/>
      <c r="AM29" s="124"/>
      <c r="AN29" s="124"/>
      <c r="AO29" s="124"/>
      <c r="AP29" s="124"/>
      <c r="AQ29" s="124"/>
    </row>
    <row r="30" spans="1:43" ht="15.75" thickBot="1" x14ac:dyDescent="0.3">
      <c r="AD30" s="124"/>
      <c r="AE30" s="124"/>
      <c r="AF30" s="124"/>
      <c r="AG30" s="124"/>
      <c r="AH30" s="124"/>
      <c r="AI30" s="124"/>
      <c r="AJ30" s="124"/>
      <c r="AK30" s="124"/>
      <c r="AL30" s="124"/>
      <c r="AM30" s="124"/>
      <c r="AN30" s="124"/>
      <c r="AO30" s="124"/>
      <c r="AP30" s="124"/>
      <c r="AQ30" s="124"/>
    </row>
    <row r="31" spans="1:43" ht="15.75" thickBot="1" x14ac:dyDescent="0.3">
      <c r="A31" s="18" t="s">
        <v>13</v>
      </c>
      <c r="B31" s="19" t="s">
        <v>14</v>
      </c>
      <c r="C31" s="72" t="s">
        <v>30</v>
      </c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4"/>
      <c r="O31" s="75"/>
      <c r="P31" s="75"/>
      <c r="Q31" s="73" t="s">
        <v>31</v>
      </c>
      <c r="R31" s="73"/>
      <c r="S31" s="76"/>
      <c r="T31" s="76"/>
      <c r="U31" s="76"/>
      <c r="V31" s="76"/>
      <c r="W31" s="76"/>
      <c r="X31" s="76"/>
      <c r="Y31" s="76"/>
      <c r="Z31" s="76"/>
      <c r="AA31" s="76"/>
      <c r="AB31" s="77"/>
      <c r="AD31" s="124"/>
      <c r="AE31" s="125" t="s">
        <v>16</v>
      </c>
      <c r="AF31" s="126"/>
      <c r="AG31" s="126"/>
      <c r="AH31" s="126"/>
      <c r="AI31" s="126"/>
      <c r="AJ31" s="126"/>
      <c r="AK31" s="126"/>
      <c r="AL31" s="126"/>
      <c r="AM31" s="126"/>
      <c r="AN31" s="126"/>
      <c r="AO31" s="126"/>
      <c r="AP31" s="127"/>
      <c r="AQ31" s="124"/>
    </row>
    <row r="32" spans="1:43" ht="15.75" thickBot="1" x14ac:dyDescent="0.3">
      <c r="A32" s="26">
        <v>14009</v>
      </c>
      <c r="B32" s="27">
        <v>31.000000000000004</v>
      </c>
      <c r="C32" s="48">
        <v>0</v>
      </c>
      <c r="D32" s="49">
        <v>0</v>
      </c>
      <c r="E32" s="49">
        <v>0</v>
      </c>
      <c r="F32" s="49">
        <v>0</v>
      </c>
      <c r="G32" s="49">
        <v>0</v>
      </c>
      <c r="H32" s="49">
        <v>0</v>
      </c>
      <c r="I32" s="49">
        <v>0</v>
      </c>
      <c r="J32" s="49">
        <v>0</v>
      </c>
      <c r="K32" s="49">
        <v>0</v>
      </c>
      <c r="L32" s="49">
        <v>0</v>
      </c>
      <c r="M32" s="49">
        <v>0</v>
      </c>
      <c r="N32" s="50">
        <v>0</v>
      </c>
      <c r="O32" s="78"/>
      <c r="Q32" s="40">
        <v>0.36199999999999999</v>
      </c>
      <c r="R32" s="41">
        <v>0.33200000000000002</v>
      </c>
      <c r="S32" s="41">
        <v>0.33560000000000001</v>
      </c>
      <c r="T32" s="41">
        <v>0.29399999999999998</v>
      </c>
      <c r="U32" s="41">
        <v>0.27829999999999999</v>
      </c>
      <c r="V32" s="41">
        <v>0.193</v>
      </c>
      <c r="W32" s="41">
        <v>0.12</v>
      </c>
      <c r="X32" s="41">
        <v>3.7600000000000001E-2</v>
      </c>
      <c r="Y32" s="41">
        <v>7.2400000000000006E-2</v>
      </c>
      <c r="Z32" s="41">
        <v>1.4999999999999999E-2</v>
      </c>
      <c r="AA32" s="41">
        <v>4.0000000000000001E-3</v>
      </c>
      <c r="AB32" s="42">
        <v>4.3E-3</v>
      </c>
      <c r="AD32" s="128"/>
      <c r="AE32" s="98">
        <v>50</v>
      </c>
      <c r="AF32" s="99">
        <v>100</v>
      </c>
      <c r="AG32" s="99">
        <v>200</v>
      </c>
      <c r="AH32" s="99">
        <v>400</v>
      </c>
      <c r="AI32" s="99">
        <v>800</v>
      </c>
      <c r="AJ32" s="99">
        <v>1600</v>
      </c>
      <c r="AK32" s="99">
        <v>3200</v>
      </c>
      <c r="AL32" s="99">
        <v>6400</v>
      </c>
      <c r="AM32" s="99">
        <v>12800</v>
      </c>
      <c r="AN32" s="99">
        <v>25600</v>
      </c>
      <c r="AO32" s="99">
        <v>51200</v>
      </c>
      <c r="AP32" s="100">
        <v>102400</v>
      </c>
      <c r="AQ32" s="124"/>
    </row>
    <row r="33" spans="1:43" x14ac:dyDescent="0.25">
      <c r="A33" s="35">
        <v>14010</v>
      </c>
      <c r="B33" s="36">
        <v>9.571428571428573</v>
      </c>
      <c r="C33" s="79">
        <v>0</v>
      </c>
      <c r="D33" s="80">
        <v>1E-3</v>
      </c>
      <c r="E33" s="80">
        <v>0</v>
      </c>
      <c r="F33" s="80">
        <v>0</v>
      </c>
      <c r="G33" s="80">
        <v>0</v>
      </c>
      <c r="H33" s="80">
        <v>2E-3</v>
      </c>
      <c r="I33" s="80">
        <v>0</v>
      </c>
      <c r="J33" s="80">
        <v>1.16667E-4</v>
      </c>
      <c r="K33" s="80">
        <v>1E-3</v>
      </c>
      <c r="L33" s="80">
        <v>0</v>
      </c>
      <c r="M33" s="80">
        <v>0</v>
      </c>
      <c r="N33" s="81">
        <v>0</v>
      </c>
      <c r="O33" s="78"/>
      <c r="Q33" s="79">
        <v>0.35549999999999998</v>
      </c>
      <c r="R33" s="80">
        <v>0.33400000000000002</v>
      </c>
      <c r="S33" s="80">
        <v>0.32900000000000001</v>
      </c>
      <c r="T33" s="80">
        <v>0.32</v>
      </c>
      <c r="U33" s="80">
        <v>0.27700000000000002</v>
      </c>
      <c r="V33" s="80">
        <v>0.183</v>
      </c>
      <c r="W33" s="80">
        <v>0.129</v>
      </c>
      <c r="X33" s="80">
        <v>0.03</v>
      </c>
      <c r="Y33" s="80">
        <v>6.7000000000000004E-2</v>
      </c>
      <c r="Z33" s="80">
        <v>2.3E-2</v>
      </c>
      <c r="AA33" s="80">
        <v>6.0000000000000001E-3</v>
      </c>
      <c r="AB33" s="81">
        <v>4.0000000000000001E-3</v>
      </c>
      <c r="AD33" s="128" t="s">
        <v>17</v>
      </c>
      <c r="AE33" s="98">
        <f>(AVERAGE(C32:C36)/AVERAGE($Q$5:$R$5))*100</f>
        <v>5.7824358511022758E-2</v>
      </c>
      <c r="AF33" s="98">
        <f t="shared" ref="AF33:AP33" si="36">(AVERAGE(D32:D36)/AVERAGE($Q$5:$R$5))*100</f>
        <v>0.13299602457535234</v>
      </c>
      <c r="AG33" s="98">
        <f t="shared" si="36"/>
        <v>0.40477050957715932</v>
      </c>
      <c r="AH33" s="98">
        <f t="shared" si="36"/>
        <v>0</v>
      </c>
      <c r="AI33" s="98">
        <f t="shared" si="36"/>
        <v>0.34694615106613663</v>
      </c>
      <c r="AJ33" s="98">
        <f t="shared" si="36"/>
        <v>0.75171666064329601</v>
      </c>
      <c r="AK33" s="98">
        <f t="shared" si="36"/>
        <v>0</v>
      </c>
      <c r="AL33" s="98">
        <f t="shared" si="36"/>
        <v>5.396943982652691E-2</v>
      </c>
      <c r="AM33" s="98">
        <f t="shared" si="36"/>
        <v>0.34694615106613663</v>
      </c>
      <c r="AN33" s="98">
        <f t="shared" si="36"/>
        <v>0</v>
      </c>
      <c r="AO33" s="98">
        <f t="shared" si="36"/>
        <v>5.7824358511022758E-2</v>
      </c>
      <c r="AP33" s="98">
        <f t="shared" si="36"/>
        <v>0</v>
      </c>
      <c r="AQ33" s="124"/>
    </row>
    <row r="34" spans="1:43" ht="15.75" thickBot="1" x14ac:dyDescent="0.3">
      <c r="A34" s="35">
        <v>14011</v>
      </c>
      <c r="B34" s="36">
        <v>3.6086956521739131</v>
      </c>
      <c r="C34" s="79">
        <v>0</v>
      </c>
      <c r="D34" s="80">
        <v>2.9999999999999997E-4</v>
      </c>
      <c r="E34" s="80">
        <v>0</v>
      </c>
      <c r="F34" s="80">
        <v>0</v>
      </c>
      <c r="G34" s="80">
        <v>0</v>
      </c>
      <c r="H34" s="80">
        <v>2E-3</v>
      </c>
      <c r="I34" s="80">
        <v>0</v>
      </c>
      <c r="J34" s="80">
        <v>0</v>
      </c>
      <c r="K34" s="80">
        <v>4.0000000000000001E-3</v>
      </c>
      <c r="L34" s="80">
        <v>0</v>
      </c>
      <c r="M34" s="80">
        <v>0</v>
      </c>
      <c r="N34" s="81">
        <v>0</v>
      </c>
      <c r="O34" s="78"/>
      <c r="Q34" s="47"/>
      <c r="AB34" s="82"/>
      <c r="AD34" s="129" t="s">
        <v>18</v>
      </c>
      <c r="AE34" s="121">
        <f>_xlfn.STDEV.S(AF4:AF8)</f>
        <v>0.92092692936126408</v>
      </c>
      <c r="AF34" s="121">
        <f t="shared" ref="AF34:AP34" si="37">_xlfn.STDEV.S(AG4:AG8)</f>
        <v>1.2955178882180096</v>
      </c>
      <c r="AG34" s="121">
        <f t="shared" si="37"/>
        <v>6.4464885055288494</v>
      </c>
      <c r="AH34" s="121">
        <f t="shared" si="37"/>
        <v>0</v>
      </c>
      <c r="AI34" s="121">
        <f t="shared" si="37"/>
        <v>5.5255615761675854</v>
      </c>
      <c r="AJ34" s="121">
        <f t="shared" si="37"/>
        <v>3.1748042896593116</v>
      </c>
      <c r="AK34" s="121">
        <f t="shared" si="37"/>
        <v>0</v>
      </c>
      <c r="AL34" s="121">
        <f t="shared" si="37"/>
        <v>0.72951496709824992</v>
      </c>
      <c r="AM34" s="121">
        <f t="shared" si="37"/>
        <v>1.810799219536646</v>
      </c>
      <c r="AN34" s="121">
        <f t="shared" si="37"/>
        <v>0</v>
      </c>
      <c r="AO34" s="121">
        <f t="shared" si="37"/>
        <v>0.92092692936126408</v>
      </c>
      <c r="AP34" s="121">
        <f t="shared" si="37"/>
        <v>0</v>
      </c>
      <c r="AQ34" s="124"/>
    </row>
    <row r="35" spans="1:43" x14ac:dyDescent="0.25">
      <c r="A35" s="35">
        <v>14012</v>
      </c>
      <c r="B35" s="36">
        <v>2.2820512820512824</v>
      </c>
      <c r="C35" s="79">
        <v>0</v>
      </c>
      <c r="D35" s="80">
        <v>0</v>
      </c>
      <c r="E35" s="80">
        <v>0</v>
      </c>
      <c r="F35" s="80">
        <v>0</v>
      </c>
      <c r="G35" s="80">
        <v>0</v>
      </c>
      <c r="H35" s="80">
        <v>5.0000000000000001E-3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1">
        <v>0</v>
      </c>
      <c r="O35" s="78"/>
      <c r="Q35" s="47"/>
      <c r="AB35" s="82"/>
      <c r="AD35" s="130" t="s">
        <v>19</v>
      </c>
      <c r="AE35" s="98">
        <f>(AVERAGE(C37:C41)/AVERAGE($Q$7:$R$7))*100</f>
        <v>8.863465197740112</v>
      </c>
      <c r="AF35" s="98">
        <f t="shared" ref="AF35:AP35" si="38">(AVERAGE(D37:D41)/AVERAGE($Q$7:$R$7))*100</f>
        <v>6.1125235593220344</v>
      </c>
      <c r="AG35" s="98">
        <f t="shared" si="38"/>
        <v>3.1073446327683616</v>
      </c>
      <c r="AH35" s="98">
        <f t="shared" si="38"/>
        <v>1.3559322033898307</v>
      </c>
      <c r="AI35" s="98">
        <f t="shared" si="38"/>
        <v>0.94868175141242927</v>
      </c>
      <c r="AJ35" s="98">
        <f t="shared" si="38"/>
        <v>0.22598870056497175</v>
      </c>
      <c r="AK35" s="98">
        <f t="shared" si="38"/>
        <v>0.16242943502824861</v>
      </c>
      <c r="AL35" s="98">
        <f t="shared" si="38"/>
        <v>0.12900192090395482</v>
      </c>
      <c r="AM35" s="98">
        <f t="shared" si="38"/>
        <v>3.2594162146892653</v>
      </c>
      <c r="AN35" s="98">
        <f t="shared" si="38"/>
        <v>1.4138418644067796</v>
      </c>
      <c r="AO35" s="98">
        <f t="shared" si="38"/>
        <v>0.11534841807909606</v>
      </c>
      <c r="AP35" s="98">
        <f t="shared" si="38"/>
        <v>0.12146892655367232</v>
      </c>
      <c r="AQ35" s="124"/>
    </row>
    <row r="36" spans="1:43" ht="15.75" thickBot="1" x14ac:dyDescent="0.3">
      <c r="A36" s="51">
        <v>14013</v>
      </c>
      <c r="B36" s="52">
        <v>7.1224489795918382</v>
      </c>
      <c r="C36" s="44">
        <v>1E-3</v>
      </c>
      <c r="D36" s="45">
        <v>1E-3</v>
      </c>
      <c r="E36" s="45">
        <v>7.0000000000000001E-3</v>
      </c>
      <c r="F36" s="45">
        <v>0</v>
      </c>
      <c r="G36" s="45">
        <v>6.0000000000000001E-3</v>
      </c>
      <c r="H36" s="45">
        <v>4.0000000000000001E-3</v>
      </c>
      <c r="I36" s="45">
        <v>0</v>
      </c>
      <c r="J36" s="45">
        <v>8.1666699999999998E-4</v>
      </c>
      <c r="K36" s="45">
        <v>1E-3</v>
      </c>
      <c r="L36" s="45">
        <v>0</v>
      </c>
      <c r="M36" s="45">
        <v>1E-3</v>
      </c>
      <c r="N36" s="46">
        <v>0</v>
      </c>
      <c r="O36" s="83"/>
      <c r="P36" s="84"/>
      <c r="Q36" s="43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5"/>
      <c r="AD36" s="130" t="s">
        <v>18</v>
      </c>
      <c r="AE36" s="121">
        <f>_xlfn.STDEV.S(AF9:AF13)</f>
        <v>171.78531150893707</v>
      </c>
      <c r="AF36" s="121">
        <f t="shared" ref="AF36:AP36" si="39">_xlfn.STDEV.S(AG9:AG13)</f>
        <v>90.042693001107821</v>
      </c>
      <c r="AG36" s="121">
        <f t="shared" si="39"/>
        <v>52.438771755225638</v>
      </c>
      <c r="AH36" s="121">
        <f t="shared" si="39"/>
        <v>14.120802032343668</v>
      </c>
      <c r="AI36" s="121">
        <f t="shared" si="39"/>
        <v>20.703429460916272</v>
      </c>
      <c r="AJ36" s="121">
        <f t="shared" si="39"/>
        <v>5.9674983544091642</v>
      </c>
      <c r="AK36" s="121">
        <f t="shared" si="39"/>
        <v>0.47144645794769591</v>
      </c>
      <c r="AL36" s="121">
        <f t="shared" si="39"/>
        <v>0.25885231576131529</v>
      </c>
      <c r="AM36" s="121">
        <f t="shared" si="39"/>
        <v>20.050907458906231</v>
      </c>
      <c r="AN36" s="121">
        <f t="shared" si="39"/>
        <v>19.600977994155773</v>
      </c>
      <c r="AO36" s="121">
        <f t="shared" si="39"/>
        <v>0.31818620396193353</v>
      </c>
      <c r="AP36" s="121">
        <f t="shared" si="39"/>
        <v>0.33247111583380634</v>
      </c>
      <c r="AQ36" s="124"/>
    </row>
    <row r="37" spans="1:43" x14ac:dyDescent="0.25">
      <c r="A37" s="59">
        <v>14014</v>
      </c>
      <c r="B37" s="60">
        <v>2.4423076923076925</v>
      </c>
      <c r="C37" s="40">
        <v>6.0000000000000001E-3</v>
      </c>
      <c r="D37" s="41">
        <v>3.0000000000000001E-3</v>
      </c>
      <c r="E37" s="41">
        <v>0</v>
      </c>
      <c r="F37" s="41">
        <v>0</v>
      </c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1.41667E-4</v>
      </c>
      <c r="M37" s="41">
        <v>0</v>
      </c>
      <c r="N37" s="42">
        <v>0</v>
      </c>
      <c r="O37" s="33"/>
      <c r="P37" s="86"/>
      <c r="Q37" s="59" t="s">
        <v>31</v>
      </c>
      <c r="R37" s="87"/>
      <c r="S37" s="88"/>
      <c r="T37" s="88"/>
      <c r="U37" s="88"/>
      <c r="V37" s="88"/>
      <c r="W37" s="88"/>
      <c r="X37" s="88"/>
      <c r="Y37" s="88"/>
      <c r="Z37" s="88"/>
      <c r="AA37" s="88"/>
      <c r="AB37" s="89"/>
      <c r="AD37" s="128" t="s">
        <v>20</v>
      </c>
      <c r="AE37" s="98">
        <f>(AVERAGE(C42:C46)/AVERAGE($Q$9:$R$9))*100</f>
        <v>0.94721119166454137</v>
      </c>
      <c r="AF37" s="98">
        <f t="shared" ref="AF37:AP37" si="40">(AVERAGE(D42:D46)/AVERAGE($Q$9:$R$9))*100</f>
        <v>0.21858719807643262</v>
      </c>
      <c r="AG37" s="98">
        <f t="shared" si="40"/>
        <v>0.10807927429050236</v>
      </c>
      <c r="AH37" s="98">
        <f t="shared" si="40"/>
        <v>7.1648074611096943E-2</v>
      </c>
      <c r="AI37" s="98">
        <f t="shared" si="40"/>
        <v>8.5613319246602787E-2</v>
      </c>
      <c r="AJ37" s="98">
        <f t="shared" si="40"/>
        <v>0</v>
      </c>
      <c r="AK37" s="98">
        <f t="shared" si="40"/>
        <v>7.8327079310721692E-2</v>
      </c>
      <c r="AL37" s="98">
        <f t="shared" si="40"/>
        <v>0.12083019417829428</v>
      </c>
      <c r="AM37" s="98">
        <f t="shared" si="40"/>
        <v>0.22830223323254034</v>
      </c>
      <c r="AN37" s="98">
        <f t="shared" si="40"/>
        <v>0.43717439615286524</v>
      </c>
      <c r="AO37" s="98">
        <f t="shared" si="40"/>
        <v>4.6753397209370093E-2</v>
      </c>
      <c r="AP37" s="98">
        <f t="shared" si="40"/>
        <v>0.20280039345695655</v>
      </c>
      <c r="AQ37" s="124"/>
    </row>
    <row r="38" spans="1:43" ht="15.75" thickBot="1" x14ac:dyDescent="0.3">
      <c r="A38" s="35">
        <v>14015</v>
      </c>
      <c r="B38" s="61">
        <v>24.076923076923066</v>
      </c>
      <c r="C38" s="79">
        <v>5.8591667E-2</v>
      </c>
      <c r="D38" s="80">
        <v>3.1191666999999999E-2</v>
      </c>
      <c r="E38" s="80">
        <v>1.7999999999999999E-2</v>
      </c>
      <c r="F38" s="80">
        <v>5.0000000000000001E-3</v>
      </c>
      <c r="G38" s="80">
        <v>7.0000000000000001E-3</v>
      </c>
      <c r="H38" s="80">
        <v>2E-3</v>
      </c>
      <c r="I38" s="80">
        <v>1.41667E-4</v>
      </c>
      <c r="J38" s="80">
        <v>0</v>
      </c>
      <c r="K38" s="80">
        <v>7.0000000000000001E-3</v>
      </c>
      <c r="L38" s="80">
        <v>6.7916670000000004E-3</v>
      </c>
      <c r="M38" s="80">
        <v>0</v>
      </c>
      <c r="N38" s="81">
        <v>0</v>
      </c>
      <c r="O38" s="78"/>
      <c r="Q38" s="79">
        <v>0.36199999999999999</v>
      </c>
      <c r="R38" s="80">
        <v>0.36399999999999999</v>
      </c>
      <c r="S38" s="80">
        <v>0.34399999999999997</v>
      </c>
      <c r="T38" s="80">
        <v>0.314</v>
      </c>
      <c r="U38" s="80">
        <v>0.25419166700000001</v>
      </c>
      <c r="V38" s="80">
        <v>0.189</v>
      </c>
      <c r="W38" s="80">
        <v>0.10489166699999999</v>
      </c>
      <c r="X38" s="80">
        <v>6.5000000000000002E-2</v>
      </c>
      <c r="Y38" s="80">
        <v>3.4000000000000002E-2</v>
      </c>
      <c r="Z38" s="80">
        <v>2.7191666999999999E-2</v>
      </c>
      <c r="AA38" s="80">
        <v>7.9916669999999992E-3</v>
      </c>
      <c r="AB38" s="81">
        <v>2.3916670000000001E-3</v>
      </c>
      <c r="AD38" s="129" t="s">
        <v>18</v>
      </c>
      <c r="AE38" s="121">
        <f>_xlfn.STDEV.S(AF14:AF18)</f>
        <v>2.6538732351016465</v>
      </c>
      <c r="AF38" s="121">
        <f t="shared" ref="AF38:AP38" si="41">_xlfn.STDEV.S(AG14:AG18)</f>
        <v>0.75253029703299634</v>
      </c>
      <c r="AG38" s="121">
        <f t="shared" si="41"/>
        <v>0.36903389052763913</v>
      </c>
      <c r="AH38" s="121">
        <f t="shared" si="41"/>
        <v>0.25662871704164525</v>
      </c>
      <c r="AI38" s="121">
        <f t="shared" si="41"/>
        <v>0.37947945778223391</v>
      </c>
      <c r="AJ38" s="121">
        <f t="shared" si="41"/>
        <v>0</v>
      </c>
      <c r="AK38" s="121">
        <f t="shared" si="41"/>
        <v>0.68343550698068933</v>
      </c>
      <c r="AL38" s="121">
        <f t="shared" si="41"/>
        <v>0.26738327991571004</v>
      </c>
      <c r="AM38" s="121">
        <f t="shared" si="41"/>
        <v>1.0074050123478024</v>
      </c>
      <c r="AN38" s="121">
        <f t="shared" si="41"/>
        <v>1.9377674439943855</v>
      </c>
      <c r="AO38" s="121">
        <f t="shared" si="41"/>
        <v>0.20723357041425755</v>
      </c>
      <c r="AP38" s="121">
        <f t="shared" si="41"/>
        <v>0.63778827940316185</v>
      </c>
      <c r="AQ38" s="124"/>
    </row>
    <row r="39" spans="1:43" x14ac:dyDescent="0.25">
      <c r="A39" s="35">
        <v>14016</v>
      </c>
      <c r="B39" s="61">
        <v>2.2295081967213117</v>
      </c>
      <c r="C39" s="79">
        <v>4.4291667E-2</v>
      </c>
      <c r="D39" s="80">
        <v>2.1999999999999999E-2</v>
      </c>
      <c r="E39" s="80">
        <v>1.4999999999999999E-2</v>
      </c>
      <c r="F39" s="80">
        <v>0.01</v>
      </c>
      <c r="G39" s="80">
        <v>4.0000000000000001E-3</v>
      </c>
      <c r="H39" s="80">
        <v>2E-3</v>
      </c>
      <c r="I39" s="80">
        <v>0</v>
      </c>
      <c r="J39" s="80">
        <v>4.4166700000000003E-4</v>
      </c>
      <c r="K39" s="80">
        <v>3.6999999999999998E-2</v>
      </c>
      <c r="L39" s="80">
        <v>1.1091666999999999E-2</v>
      </c>
      <c r="M39" s="80">
        <v>0</v>
      </c>
      <c r="N39" s="81">
        <v>1E-3</v>
      </c>
      <c r="Q39" s="79">
        <v>0.35299999999999998</v>
      </c>
      <c r="R39" s="80">
        <v>0.33700000000000002</v>
      </c>
      <c r="S39" s="80">
        <v>0.33800000000000002</v>
      </c>
      <c r="T39" s="80">
        <v>0.315</v>
      </c>
      <c r="U39" s="80">
        <v>0.27049166699999999</v>
      </c>
      <c r="V39" s="80">
        <v>0.18809166699999999</v>
      </c>
      <c r="W39" s="80">
        <v>0.13</v>
      </c>
      <c r="X39" s="80">
        <v>8.2000000000000003E-2</v>
      </c>
      <c r="Y39" s="80">
        <v>6.2E-2</v>
      </c>
      <c r="Z39" s="80">
        <v>2.5391667E-2</v>
      </c>
      <c r="AA39" s="80">
        <v>1.0999999999999999E-2</v>
      </c>
      <c r="AB39" s="81">
        <v>3.7916669999999999E-3</v>
      </c>
      <c r="AD39" s="130" t="s">
        <v>21</v>
      </c>
      <c r="AE39" s="98">
        <f>(AVERAGE(C47:C51)/AVERAGE($Q$11:$R$11))*100</f>
        <v>6.3671168291871121</v>
      </c>
      <c r="AF39" s="98">
        <f t="shared" ref="AF39:AP39" si="42">(AVERAGE(D47:D51)/AVERAGE($Q$11:$R$11))*100</f>
        <v>3.8310449353369336</v>
      </c>
      <c r="AG39" s="98">
        <f t="shared" si="42"/>
        <v>1.8791075475170096</v>
      </c>
      <c r="AH39" s="98">
        <f t="shared" si="42"/>
        <v>0.96773787344662177</v>
      </c>
      <c r="AI39" s="98">
        <f t="shared" si="42"/>
        <v>0.32374323044165004</v>
      </c>
      <c r="AJ39" s="98">
        <f t="shared" si="42"/>
        <v>2.3944030845855835</v>
      </c>
      <c r="AK39" s="98">
        <f t="shared" si="42"/>
        <v>0</v>
      </c>
      <c r="AL39" s="98">
        <f t="shared" si="42"/>
        <v>0.69337920662454944</v>
      </c>
      <c r="AM39" s="98">
        <f t="shared" si="42"/>
        <v>9.0787743717151953E-2</v>
      </c>
      <c r="AN39" s="98">
        <f t="shared" si="42"/>
        <v>0</v>
      </c>
      <c r="AO39" s="98">
        <f t="shared" si="42"/>
        <v>5.9860077114639587E-2</v>
      </c>
      <c r="AP39" s="98">
        <f t="shared" si="42"/>
        <v>0</v>
      </c>
      <c r="AQ39" s="124"/>
    </row>
    <row r="40" spans="1:43" ht="15.75" thickBot="1" x14ac:dyDescent="0.3">
      <c r="A40" s="35">
        <v>14017</v>
      </c>
      <c r="B40" s="61">
        <v>2.219512195121951</v>
      </c>
      <c r="C40" s="79">
        <v>2.5999999999999999E-2</v>
      </c>
      <c r="D40" s="80">
        <v>0.02</v>
      </c>
      <c r="E40" s="80">
        <v>8.9999999999999993E-3</v>
      </c>
      <c r="F40" s="80">
        <v>4.0000000000000001E-3</v>
      </c>
      <c r="G40" s="80">
        <v>7.9166700000000002E-4</v>
      </c>
      <c r="H40" s="80">
        <v>0</v>
      </c>
      <c r="I40" s="80">
        <v>9.4166699999999998E-4</v>
      </c>
      <c r="J40" s="80">
        <v>8.4166700000000004E-4</v>
      </c>
      <c r="K40" s="80">
        <v>1.1691666999999999E-2</v>
      </c>
      <c r="L40" s="80">
        <v>7.0000000000000001E-3</v>
      </c>
      <c r="M40" s="80">
        <v>1E-3</v>
      </c>
      <c r="N40" s="81">
        <v>0</v>
      </c>
      <c r="Q40" s="47"/>
      <c r="AB40" s="82"/>
      <c r="AD40" s="130" t="s">
        <v>18</v>
      </c>
      <c r="AE40" s="121">
        <f>_xlfn.STDEV.S(AF19:AF23)</f>
        <v>20.817244075241149</v>
      </c>
      <c r="AF40" s="121">
        <f t="shared" ref="AF40:AP40" si="43">_xlfn.STDEV.S(AG19:AG23)</f>
        <v>12.025875515624355</v>
      </c>
      <c r="AG40" s="121">
        <f t="shared" si="43"/>
        <v>6.9564600110612664</v>
      </c>
      <c r="AH40" s="121">
        <f t="shared" si="43"/>
        <v>3.619062509756553</v>
      </c>
      <c r="AI40" s="121">
        <f t="shared" si="43"/>
        <v>1.2290830761276703</v>
      </c>
      <c r="AJ40" s="121">
        <f t="shared" si="43"/>
        <v>10.610853736897306</v>
      </c>
      <c r="AK40" s="121">
        <f t="shared" si="43"/>
        <v>0</v>
      </c>
      <c r="AL40" s="121">
        <f t="shared" si="43"/>
        <v>11.666327031956087</v>
      </c>
      <c r="AM40" s="121">
        <f t="shared" si="43"/>
        <v>0.4777176134270002</v>
      </c>
      <c r="AN40" s="121">
        <f t="shared" si="43"/>
        <v>0</v>
      </c>
      <c r="AO40" s="121">
        <f t="shared" si="43"/>
        <v>1.5185188039809927</v>
      </c>
      <c r="AP40" s="121">
        <f t="shared" si="43"/>
        <v>0</v>
      </c>
      <c r="AQ40" s="124"/>
    </row>
    <row r="41" spans="1:43" ht="15.75" thickBot="1" x14ac:dyDescent="0.3">
      <c r="A41" s="51">
        <v>14018</v>
      </c>
      <c r="B41" s="62">
        <v>1.7936507936507937</v>
      </c>
      <c r="C41" s="44">
        <v>2.1999999999999999E-2</v>
      </c>
      <c r="D41" s="45">
        <v>3.2000000000000001E-2</v>
      </c>
      <c r="E41" s="45">
        <v>1.2999999999999999E-2</v>
      </c>
      <c r="F41" s="45">
        <v>5.0000000000000001E-3</v>
      </c>
      <c r="G41" s="45">
        <v>5.0000000000000001E-3</v>
      </c>
      <c r="H41" s="45">
        <v>0</v>
      </c>
      <c r="I41" s="45">
        <v>1.791667E-3</v>
      </c>
      <c r="J41" s="45">
        <v>1E-3</v>
      </c>
      <c r="K41" s="45">
        <v>2E-3</v>
      </c>
      <c r="L41" s="45">
        <v>0</v>
      </c>
      <c r="M41" s="45">
        <v>1.041667E-3</v>
      </c>
      <c r="N41" s="46">
        <v>1.15E-3</v>
      </c>
      <c r="O41" s="84"/>
      <c r="P41" s="84"/>
      <c r="Q41" s="43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5"/>
      <c r="AD41" s="128" t="s">
        <v>22</v>
      </c>
      <c r="AE41" s="98">
        <f>(AVERAGE(C52:C56)/AVERAGE($Q$13:$R$13))*100</f>
        <v>0.22632947897511857</v>
      </c>
      <c r="AF41" s="98">
        <f t="shared" ref="AF41:AP41" si="44">(AVERAGE(D52:D56)/AVERAGE($Q$13:$R$13))*100</f>
        <v>0</v>
      </c>
      <c r="AG41" s="98">
        <f t="shared" si="44"/>
        <v>0</v>
      </c>
      <c r="AH41" s="98">
        <f t="shared" si="44"/>
        <v>6.5805052548276996E-2</v>
      </c>
      <c r="AI41" s="98">
        <f t="shared" si="44"/>
        <v>1.6949766321509969E-2</v>
      </c>
      <c r="AJ41" s="98">
        <f t="shared" si="44"/>
        <v>0</v>
      </c>
      <c r="AK41" s="98">
        <f t="shared" si="44"/>
        <v>3.5893665026332899E-2</v>
      </c>
      <c r="AL41" s="98">
        <f t="shared" si="44"/>
        <v>9.0731228757488749E-2</v>
      </c>
      <c r="AM41" s="98">
        <f t="shared" si="44"/>
        <v>6.5805052548276996E-2</v>
      </c>
      <c r="AN41" s="98">
        <f t="shared" si="44"/>
        <v>1.1964555008777635E-2</v>
      </c>
      <c r="AO41" s="98">
        <f t="shared" si="44"/>
        <v>0.1016987175746099</v>
      </c>
      <c r="AP41" s="98">
        <f t="shared" si="44"/>
        <v>0.29412866390670855</v>
      </c>
      <c r="AQ41" s="124"/>
    </row>
    <row r="42" spans="1:43" ht="15.75" thickBot="1" x14ac:dyDescent="0.3">
      <c r="A42" s="59">
        <v>14019</v>
      </c>
      <c r="B42" s="63">
        <v>2.935483870967742</v>
      </c>
      <c r="C42" s="40">
        <v>7.0000000000000001E-3</v>
      </c>
      <c r="D42" s="41">
        <v>2E-3</v>
      </c>
      <c r="E42" s="41">
        <v>1E-3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4.1666999999999999E-5</v>
      </c>
      <c r="L42" s="41">
        <v>0</v>
      </c>
      <c r="M42" s="41">
        <v>0</v>
      </c>
      <c r="N42" s="42">
        <v>0</v>
      </c>
      <c r="O42" s="86"/>
      <c r="P42" s="86"/>
      <c r="Q42" s="59" t="s">
        <v>31</v>
      </c>
      <c r="R42" s="87"/>
      <c r="S42" s="88"/>
      <c r="T42" s="88"/>
      <c r="U42" s="88"/>
      <c r="V42" s="88"/>
      <c r="W42" s="88"/>
      <c r="X42" s="88"/>
      <c r="Y42" s="88"/>
      <c r="Z42" s="88"/>
      <c r="AA42" s="88"/>
      <c r="AB42" s="89"/>
      <c r="AD42" s="129" t="s">
        <v>18</v>
      </c>
      <c r="AE42" s="121">
        <f>_xlfn.STDEV.S(AF24:AF28)</f>
        <v>0.7007536925436334</v>
      </c>
      <c r="AF42" s="121">
        <f t="shared" ref="AF42:AP42" si="45">_xlfn.STDEV.S(AG24:AG28)</f>
        <v>0</v>
      </c>
      <c r="AG42" s="121">
        <f t="shared" si="45"/>
        <v>0</v>
      </c>
      <c r="AH42" s="121">
        <f t="shared" si="45"/>
        <v>0.29390399129376649</v>
      </c>
      <c r="AI42" s="121">
        <f t="shared" si="45"/>
        <v>0.12150560108946996</v>
      </c>
      <c r="AJ42" s="121">
        <f t="shared" si="45"/>
        <v>0</v>
      </c>
      <c r="AK42" s="121">
        <f t="shared" si="45"/>
        <v>0.25730628149097345</v>
      </c>
      <c r="AL42" s="121">
        <f t="shared" si="45"/>
        <v>0.34259841955029752</v>
      </c>
      <c r="AM42" s="121">
        <f t="shared" si="45"/>
        <v>0.26817243938893776</v>
      </c>
      <c r="AN42" s="121">
        <f t="shared" si="45"/>
        <v>4.6067994425820984E-2</v>
      </c>
      <c r="AO42" s="121">
        <f t="shared" si="45"/>
        <v>0.48942378548778326</v>
      </c>
      <c r="AP42" s="121">
        <f t="shared" si="45"/>
        <v>0.487647088818838</v>
      </c>
      <c r="AQ42" s="124"/>
    </row>
    <row r="43" spans="1:43" x14ac:dyDescent="0.25">
      <c r="A43" s="35">
        <v>14020</v>
      </c>
      <c r="B43" s="64"/>
      <c r="C43" s="79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1"/>
      <c r="Q43" s="79">
        <v>0.34887499999999999</v>
      </c>
      <c r="R43" s="80">
        <v>0.33657500000000001</v>
      </c>
      <c r="S43" s="80">
        <v>0.33500000000000002</v>
      </c>
      <c r="T43" s="80">
        <v>0.29799999999999999</v>
      </c>
      <c r="U43" s="80">
        <v>0.255</v>
      </c>
      <c r="V43" s="80">
        <v>0.182</v>
      </c>
      <c r="W43" s="80">
        <v>0.10100000000000001</v>
      </c>
      <c r="X43" s="80">
        <v>8.2174999999999998E-2</v>
      </c>
      <c r="Y43" s="80">
        <v>2.8475E-2</v>
      </c>
      <c r="Z43" s="80">
        <v>1.1975E-2</v>
      </c>
      <c r="AA43" s="80">
        <v>5.7749999999999998E-3</v>
      </c>
      <c r="AB43" s="81">
        <v>2.6749999999999999E-3</v>
      </c>
    </row>
    <row r="44" spans="1:43" x14ac:dyDescent="0.25">
      <c r="A44" s="35">
        <v>14021</v>
      </c>
      <c r="B44" s="64">
        <v>5.2857142857142856</v>
      </c>
      <c r="C44" s="79">
        <v>0</v>
      </c>
      <c r="D44" s="80">
        <v>0</v>
      </c>
      <c r="E44" s="80">
        <v>0</v>
      </c>
      <c r="F44" s="80">
        <v>0</v>
      </c>
      <c r="G44" s="80">
        <v>0</v>
      </c>
      <c r="H44" s="80">
        <v>0</v>
      </c>
      <c r="I44" s="80">
        <v>1E-3</v>
      </c>
      <c r="J44" s="80">
        <v>1.75E-4</v>
      </c>
      <c r="K44" s="80">
        <v>1.575E-3</v>
      </c>
      <c r="L44" s="80">
        <v>0</v>
      </c>
      <c r="M44" s="80">
        <v>0</v>
      </c>
      <c r="N44" s="81">
        <v>1E-3</v>
      </c>
      <c r="Q44" s="79">
        <v>0.34699999999999998</v>
      </c>
      <c r="R44" s="80">
        <v>0.34</v>
      </c>
      <c r="S44" s="80">
        <v>0.33087499999999997</v>
      </c>
      <c r="T44" s="80">
        <v>0.28799999999999998</v>
      </c>
      <c r="U44" s="80">
        <v>0.26500000000000001</v>
      </c>
      <c r="V44" s="80">
        <v>0.17100000000000001</v>
      </c>
      <c r="W44" s="80">
        <v>0.10037500000000001</v>
      </c>
      <c r="X44" s="80">
        <v>5.2999999999999999E-2</v>
      </c>
      <c r="Y44" s="80">
        <v>3.3375000000000002E-2</v>
      </c>
      <c r="Z44" s="80">
        <v>2.6275E-2</v>
      </c>
      <c r="AA44" s="80">
        <v>1.6E-2</v>
      </c>
      <c r="AB44" s="81">
        <v>1.2675000000000001E-2</v>
      </c>
    </row>
    <row r="45" spans="1:43" x14ac:dyDescent="0.25">
      <c r="A45" s="35">
        <v>14022</v>
      </c>
      <c r="B45" s="64">
        <v>2.408450704225352</v>
      </c>
      <c r="C45" s="79">
        <v>1E-3</v>
      </c>
      <c r="D45" s="80">
        <v>0</v>
      </c>
      <c r="E45" s="80">
        <v>4.1666999999999999E-5</v>
      </c>
      <c r="F45" s="80">
        <v>8.4166700000000004E-4</v>
      </c>
      <c r="G45" s="80">
        <v>0</v>
      </c>
      <c r="H45" s="80">
        <v>0</v>
      </c>
      <c r="I45" s="80">
        <v>7.4999999999999993E-5</v>
      </c>
      <c r="J45" s="80">
        <v>8.4166700000000004E-4</v>
      </c>
      <c r="K45" s="80">
        <v>1.075E-3</v>
      </c>
      <c r="L45" s="80">
        <v>0</v>
      </c>
      <c r="M45" s="80">
        <v>0</v>
      </c>
      <c r="N45" s="81">
        <v>7.41667E-4</v>
      </c>
      <c r="Q45" s="47"/>
      <c r="AB45" s="82"/>
    </row>
    <row r="46" spans="1:43" ht="15.75" thickBot="1" x14ac:dyDescent="0.3">
      <c r="A46" s="51">
        <v>14023</v>
      </c>
      <c r="B46" s="65">
        <v>2.4778325123152709</v>
      </c>
      <c r="C46" s="44">
        <v>5.0000000000000001E-3</v>
      </c>
      <c r="D46" s="45">
        <v>1E-3</v>
      </c>
      <c r="E46" s="45">
        <v>4.4166700000000003E-4</v>
      </c>
      <c r="F46" s="45">
        <v>1.41667E-4</v>
      </c>
      <c r="G46" s="45">
        <v>1.175E-3</v>
      </c>
      <c r="H46" s="45">
        <v>0</v>
      </c>
      <c r="I46" s="45">
        <v>0</v>
      </c>
      <c r="J46" s="45">
        <v>6.4166699999999995E-4</v>
      </c>
      <c r="K46" s="45">
        <v>4.4166700000000003E-4</v>
      </c>
      <c r="L46" s="45">
        <v>6.0000000000000001E-3</v>
      </c>
      <c r="M46" s="45">
        <v>6.4166699999999995E-4</v>
      </c>
      <c r="N46" s="46">
        <v>1.041667E-3</v>
      </c>
      <c r="O46" s="84"/>
      <c r="P46" s="84"/>
      <c r="Q46" s="43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5"/>
    </row>
    <row r="47" spans="1:43" x14ac:dyDescent="0.25">
      <c r="A47" s="59">
        <v>14024</v>
      </c>
      <c r="B47" s="66">
        <v>3.8301886792452828</v>
      </c>
      <c r="C47" s="40">
        <v>7.0000000000000001E-3</v>
      </c>
      <c r="D47" s="41">
        <v>2E-3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2">
        <v>0</v>
      </c>
      <c r="O47" s="86"/>
      <c r="P47" s="86"/>
      <c r="Q47" s="59" t="s">
        <v>31</v>
      </c>
      <c r="R47" s="87"/>
      <c r="S47" s="88"/>
      <c r="T47" s="88"/>
      <c r="U47" s="88"/>
      <c r="V47" s="88"/>
      <c r="W47" s="88"/>
      <c r="X47" s="88"/>
      <c r="Y47" s="88"/>
      <c r="Z47" s="88"/>
      <c r="AA47" s="88"/>
      <c r="AB47" s="89"/>
    </row>
    <row r="48" spans="1:43" x14ac:dyDescent="0.25">
      <c r="A48" s="35">
        <v>14025</v>
      </c>
      <c r="B48" s="67">
        <v>8.142857142857137</v>
      </c>
      <c r="C48" s="79">
        <v>2E-3</v>
      </c>
      <c r="D48" s="80">
        <v>3.0000000000000001E-3</v>
      </c>
      <c r="E48" s="80">
        <v>0</v>
      </c>
      <c r="F48" s="80">
        <v>0</v>
      </c>
      <c r="G48" s="80">
        <v>0</v>
      </c>
      <c r="H48" s="80">
        <v>0</v>
      </c>
      <c r="I48" s="80">
        <v>0</v>
      </c>
      <c r="J48" s="80">
        <v>1.5833329999999999E-3</v>
      </c>
      <c r="K48" s="80">
        <v>0</v>
      </c>
      <c r="L48" s="80">
        <v>0</v>
      </c>
      <c r="M48" s="80">
        <v>0</v>
      </c>
      <c r="N48" s="81">
        <v>0</v>
      </c>
      <c r="Q48" s="79">
        <v>0.342983333</v>
      </c>
      <c r="R48" s="80">
        <v>0.33300000000000002</v>
      </c>
      <c r="S48" s="80">
        <v>0.316</v>
      </c>
      <c r="T48" s="80">
        <v>0.30499999999999999</v>
      </c>
      <c r="U48" s="80">
        <v>0.26300000000000001</v>
      </c>
      <c r="V48" s="80">
        <v>0.190283333</v>
      </c>
      <c r="W48" s="80">
        <v>0.109</v>
      </c>
      <c r="X48" s="80">
        <v>5.4283333000000003E-2</v>
      </c>
      <c r="Y48" s="80">
        <v>3.2000000000000001E-2</v>
      </c>
      <c r="Z48" s="80">
        <v>1.2883333E-2</v>
      </c>
      <c r="AA48" s="80">
        <v>5.0000000000000001E-3</v>
      </c>
      <c r="AB48" s="81">
        <v>1.225E-3</v>
      </c>
    </row>
    <row r="49" spans="1:28" x14ac:dyDescent="0.25">
      <c r="A49" s="35">
        <v>14026</v>
      </c>
      <c r="B49" s="67">
        <v>11.344827586206902</v>
      </c>
      <c r="C49" s="79">
        <v>1.683333E-3</v>
      </c>
      <c r="D49" s="80">
        <v>0</v>
      </c>
      <c r="E49" s="80">
        <v>1.0833299999999999E-4</v>
      </c>
      <c r="F49" s="80">
        <v>0</v>
      </c>
      <c r="G49" s="80">
        <v>0</v>
      </c>
      <c r="H49" s="80">
        <v>0</v>
      </c>
      <c r="I49" s="80">
        <v>0</v>
      </c>
      <c r="J49" s="80">
        <v>8.0000000000000002E-3</v>
      </c>
      <c r="K49" s="80">
        <v>0</v>
      </c>
      <c r="L49" s="80">
        <v>0</v>
      </c>
      <c r="M49" s="80">
        <v>1E-3</v>
      </c>
      <c r="N49" s="81">
        <v>0</v>
      </c>
      <c r="Q49" s="79">
        <v>0.340983333</v>
      </c>
      <c r="R49" s="80">
        <v>0.31948333299999998</v>
      </c>
      <c r="S49" s="80">
        <v>0.30499999999999999</v>
      </c>
      <c r="T49" s="80">
        <v>0.292083333</v>
      </c>
      <c r="U49" s="80">
        <v>0.25978333300000001</v>
      </c>
      <c r="V49" s="80">
        <v>0.18908333299999999</v>
      </c>
      <c r="W49" s="80">
        <v>9.9000000000000005E-2</v>
      </c>
      <c r="X49" s="80">
        <v>6.0999999999999999E-2</v>
      </c>
      <c r="Y49" s="80">
        <v>2.2983333000000002E-2</v>
      </c>
      <c r="Z49" s="80">
        <v>1.2999999999999999E-2</v>
      </c>
      <c r="AA49" s="80">
        <v>4.9833330000000004E-3</v>
      </c>
      <c r="AB49" s="81">
        <v>1E-3</v>
      </c>
    </row>
    <row r="50" spans="1:28" x14ac:dyDescent="0.25">
      <c r="A50" s="35">
        <v>14027</v>
      </c>
      <c r="B50" s="67">
        <v>3.3255813953488378</v>
      </c>
      <c r="C50" s="79">
        <v>5.2683332999999999E-2</v>
      </c>
      <c r="D50" s="80">
        <v>2.5999999999999999E-2</v>
      </c>
      <c r="E50" s="80">
        <v>1.2283333E-2</v>
      </c>
      <c r="F50" s="80">
        <v>5.9833330000000004E-3</v>
      </c>
      <c r="G50" s="80">
        <v>2.3249999999999998E-3</v>
      </c>
      <c r="H50" s="80">
        <v>2.4E-2</v>
      </c>
      <c r="I50" s="80">
        <v>0</v>
      </c>
      <c r="J50" s="80">
        <v>0</v>
      </c>
      <c r="K50" s="80">
        <v>1.108333E-3</v>
      </c>
      <c r="L50" s="80">
        <v>0</v>
      </c>
      <c r="M50" s="80">
        <v>0</v>
      </c>
      <c r="N50" s="81">
        <v>0</v>
      </c>
      <c r="Q50" s="47"/>
      <c r="AB50" s="82"/>
    </row>
    <row r="51" spans="1:28" ht="15.75" thickBot="1" x14ac:dyDescent="0.3">
      <c r="A51" s="51">
        <v>14028</v>
      </c>
      <c r="B51" s="68">
        <v>2.3513513513513513</v>
      </c>
      <c r="C51" s="44">
        <v>4.2999999999999997E-2</v>
      </c>
      <c r="D51" s="45">
        <v>3.3000000000000002E-2</v>
      </c>
      <c r="E51" s="45">
        <v>1.9E-2</v>
      </c>
      <c r="F51" s="45">
        <v>1.0183332999999999E-2</v>
      </c>
      <c r="G51" s="45">
        <v>3.0833330000000002E-3</v>
      </c>
      <c r="H51" s="45">
        <v>1.6E-2</v>
      </c>
      <c r="I51" s="45">
        <v>0</v>
      </c>
      <c r="J51" s="45">
        <v>2E-3</v>
      </c>
      <c r="K51" s="45">
        <v>4.0833299999999998E-4</v>
      </c>
      <c r="L51" s="45">
        <v>0</v>
      </c>
      <c r="M51" s="45">
        <v>0</v>
      </c>
      <c r="N51" s="46">
        <v>0</v>
      </c>
      <c r="O51" s="84"/>
      <c r="P51" s="84"/>
      <c r="Q51" s="43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5"/>
    </row>
    <row r="52" spans="1:28" x14ac:dyDescent="0.25">
      <c r="A52" s="59">
        <v>14029</v>
      </c>
      <c r="B52" s="69">
        <v>2.8633540372670803</v>
      </c>
      <c r="C52" s="40">
        <v>0</v>
      </c>
      <c r="D52" s="41">
        <v>0</v>
      </c>
      <c r="E52" s="41">
        <v>0</v>
      </c>
      <c r="F52" s="41">
        <v>0</v>
      </c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42">
        <v>1E-3</v>
      </c>
      <c r="O52" s="86"/>
      <c r="P52" s="86"/>
      <c r="Q52" s="59" t="s">
        <v>31</v>
      </c>
      <c r="R52" s="87"/>
      <c r="S52" s="88"/>
      <c r="T52" s="88"/>
      <c r="U52" s="88"/>
      <c r="V52" s="88"/>
      <c r="W52" s="88"/>
      <c r="X52" s="88"/>
      <c r="Y52" s="88"/>
      <c r="Z52" s="88"/>
      <c r="AA52" s="88"/>
      <c r="AB52" s="89"/>
    </row>
    <row r="53" spans="1:28" x14ac:dyDescent="0.25">
      <c r="A53" s="35">
        <v>14030</v>
      </c>
      <c r="B53" s="70">
        <v>2.8181818181818183</v>
      </c>
      <c r="C53" s="79">
        <v>0</v>
      </c>
      <c r="D53" s="80">
        <v>0</v>
      </c>
      <c r="E53" s="80">
        <v>0</v>
      </c>
      <c r="F53" s="80">
        <v>0</v>
      </c>
      <c r="G53" s="80">
        <v>0</v>
      </c>
      <c r="H53" s="80">
        <v>0</v>
      </c>
      <c r="I53" s="80">
        <v>0</v>
      </c>
      <c r="J53" s="80">
        <v>0</v>
      </c>
      <c r="K53" s="80">
        <v>0</v>
      </c>
      <c r="L53" s="80">
        <v>0</v>
      </c>
      <c r="M53" s="80">
        <v>0</v>
      </c>
      <c r="N53" s="81">
        <v>0</v>
      </c>
      <c r="Q53" s="79">
        <v>0.34100000000000003</v>
      </c>
      <c r="R53" s="80">
        <v>0.33400000000000002</v>
      </c>
      <c r="S53" s="80">
        <v>0.308</v>
      </c>
      <c r="T53" s="80">
        <v>0.29799999999999999</v>
      </c>
      <c r="U53" s="80">
        <v>0.245983333</v>
      </c>
      <c r="V53" s="80">
        <v>0.17799999999999999</v>
      </c>
      <c r="W53" s="80">
        <v>0.110483333</v>
      </c>
      <c r="X53" s="80">
        <v>6.1883332999999999E-2</v>
      </c>
      <c r="Y53" s="80">
        <v>2.5999999999999999E-2</v>
      </c>
      <c r="Z53" s="80">
        <v>1.0683333E-2</v>
      </c>
      <c r="AA53" s="80">
        <v>4.0000000000000001E-3</v>
      </c>
      <c r="AB53" s="81">
        <v>2E-3</v>
      </c>
    </row>
    <row r="54" spans="1:28" x14ac:dyDescent="0.25">
      <c r="A54" s="35">
        <v>14031</v>
      </c>
      <c r="B54" s="70">
        <v>2.2931034482758617</v>
      </c>
      <c r="C54" s="79">
        <v>1E-3</v>
      </c>
      <c r="D54" s="80">
        <v>0</v>
      </c>
      <c r="E54" s="80">
        <v>0</v>
      </c>
      <c r="F54" s="80">
        <v>0</v>
      </c>
      <c r="G54" s="80">
        <v>0</v>
      </c>
      <c r="H54" s="80">
        <v>0</v>
      </c>
      <c r="I54" s="80">
        <v>0</v>
      </c>
      <c r="J54" s="80">
        <v>1.116667E-3</v>
      </c>
      <c r="K54" s="80">
        <v>0</v>
      </c>
      <c r="L54" s="80">
        <v>1E-4</v>
      </c>
      <c r="M54" s="80">
        <v>1E-4</v>
      </c>
      <c r="N54" s="81">
        <v>1.616667E-3</v>
      </c>
      <c r="Q54" s="79">
        <v>0.33928333300000002</v>
      </c>
      <c r="R54" s="80">
        <v>0.32300000000000001</v>
      </c>
      <c r="S54" s="80">
        <v>0.30499999999999999</v>
      </c>
      <c r="T54" s="80">
        <v>0.28948333300000001</v>
      </c>
      <c r="U54" s="80">
        <v>0.23400000000000001</v>
      </c>
      <c r="V54" s="80">
        <v>0.186</v>
      </c>
      <c r="W54" s="80">
        <v>0.11058333300000001</v>
      </c>
      <c r="X54" s="80">
        <v>6.6000000000000003E-2</v>
      </c>
      <c r="Y54" s="80">
        <v>2.7683333000000001E-2</v>
      </c>
      <c r="Z54" s="80">
        <v>1.7000000000000001E-2</v>
      </c>
      <c r="AA54" s="80">
        <v>5.3833329999999997E-3</v>
      </c>
      <c r="AB54" s="81">
        <v>2E-3</v>
      </c>
    </row>
    <row r="55" spans="1:28" x14ac:dyDescent="0.25">
      <c r="A55" s="35">
        <v>14032</v>
      </c>
      <c r="B55" s="70">
        <v>3.2058823529411762</v>
      </c>
      <c r="C55" s="79">
        <v>1.783333E-3</v>
      </c>
      <c r="D55" s="80">
        <v>0</v>
      </c>
      <c r="E55" s="80">
        <v>0</v>
      </c>
      <c r="F55" s="80">
        <v>1E-4</v>
      </c>
      <c r="G55" s="80">
        <v>2.8333299999999998E-4</v>
      </c>
      <c r="H55" s="80">
        <v>0</v>
      </c>
      <c r="I55" s="80">
        <v>5.9999999999999995E-4</v>
      </c>
      <c r="J55" s="80">
        <v>4.0000000000000002E-4</v>
      </c>
      <c r="K55" s="80">
        <v>6.16667E-4</v>
      </c>
      <c r="L55" s="80">
        <v>1E-4</v>
      </c>
      <c r="M55" s="80">
        <v>1.1999999999999999E-3</v>
      </c>
      <c r="N55" s="81">
        <v>1.2999999999999999E-3</v>
      </c>
      <c r="Q55" s="47"/>
      <c r="AB55" s="82"/>
    </row>
    <row r="56" spans="1:28" ht="15.75" thickBot="1" x14ac:dyDescent="0.3">
      <c r="A56" s="51">
        <v>14033</v>
      </c>
      <c r="B56" s="71">
        <v>2.2552301255230125</v>
      </c>
      <c r="C56" s="44">
        <v>1E-3</v>
      </c>
      <c r="D56" s="45">
        <v>0</v>
      </c>
      <c r="E56" s="45">
        <v>0</v>
      </c>
      <c r="F56" s="45">
        <v>1E-3</v>
      </c>
      <c r="G56" s="45">
        <v>0</v>
      </c>
      <c r="H56" s="45">
        <v>0</v>
      </c>
      <c r="I56" s="45">
        <v>0</v>
      </c>
      <c r="J56" s="45">
        <v>0</v>
      </c>
      <c r="K56" s="45">
        <v>4.8333300000000002E-4</v>
      </c>
      <c r="L56" s="45">
        <v>0</v>
      </c>
      <c r="M56" s="45">
        <v>4.0000000000000002E-4</v>
      </c>
      <c r="N56" s="46">
        <v>1E-3</v>
      </c>
      <c r="O56" s="84"/>
      <c r="P56" s="84"/>
      <c r="Q56" s="43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5"/>
    </row>
    <row r="57" spans="1:28" x14ac:dyDescent="0.25"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1:28" x14ac:dyDescent="0.25"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</row>
    <row r="60" spans="1:28" x14ac:dyDescent="0.25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</row>
    <row r="61" spans="1:28" x14ac:dyDescent="0.25"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</row>
    <row r="63" spans="1:28" x14ac:dyDescent="0.25"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</row>
    <row r="64" spans="1:28" x14ac:dyDescent="0.25"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</row>
  </sheetData>
  <pageMargins left="0.25" right="0.25" top="0.75" bottom="0.75" header="0.3" footer="0.3"/>
  <pageSetup paperSize="9" scale="38" orientation="landscape" horizontalDpi="4294967293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AQ64"/>
  <sheetViews>
    <sheetView topLeftCell="H9" zoomScale="70" zoomScaleNormal="70" workbookViewId="0">
      <selection activeCell="AD31" sqref="AD31:AP42"/>
    </sheetView>
  </sheetViews>
  <sheetFormatPr defaultColWidth="8.85546875" defaultRowHeight="15" x14ac:dyDescent="0.25"/>
  <sheetData>
    <row r="1" spans="1:43" x14ac:dyDescent="0.25">
      <c r="A1" t="s">
        <v>23</v>
      </c>
    </row>
    <row r="2" spans="1:43" ht="15.75" thickBot="1" x14ac:dyDescent="0.3"/>
    <row r="3" spans="1:43" ht="15.75" thickBot="1" x14ac:dyDescent="0.3">
      <c r="A3" s="18" t="s">
        <v>13</v>
      </c>
      <c r="B3" s="19" t="s">
        <v>14</v>
      </c>
      <c r="C3" s="20" t="s">
        <v>15</v>
      </c>
      <c r="D3" s="21"/>
      <c r="E3" s="21"/>
      <c r="F3" s="21"/>
      <c r="G3" s="21"/>
      <c r="H3" s="21"/>
      <c r="I3" s="21"/>
      <c r="J3" s="21"/>
      <c r="K3" s="21"/>
      <c r="L3" s="21"/>
      <c r="M3" s="21"/>
      <c r="N3" s="22"/>
      <c r="Q3" s="23" t="s">
        <v>16</v>
      </c>
      <c r="R3" s="24"/>
      <c r="S3" s="24"/>
      <c r="T3" s="24"/>
      <c r="U3" s="24"/>
      <c r="V3" s="24"/>
      <c r="W3" s="24"/>
      <c r="X3" s="24"/>
      <c r="Y3" s="24"/>
      <c r="Z3" s="24"/>
      <c r="AA3" s="24"/>
      <c r="AB3" s="25"/>
      <c r="AD3" s="91" t="s">
        <v>13</v>
      </c>
      <c r="AE3" s="92" t="s">
        <v>14</v>
      </c>
      <c r="AF3" s="37">
        <v>50</v>
      </c>
      <c r="AG3" s="38">
        <v>100</v>
      </c>
      <c r="AH3" s="38">
        <v>200</v>
      </c>
      <c r="AI3" s="38">
        <v>400</v>
      </c>
      <c r="AJ3" s="38">
        <v>800</v>
      </c>
      <c r="AK3" s="38">
        <v>1600</v>
      </c>
      <c r="AL3" s="38">
        <v>3200</v>
      </c>
      <c r="AM3" s="38">
        <v>6400</v>
      </c>
      <c r="AN3" s="38">
        <v>12800</v>
      </c>
      <c r="AO3" s="38">
        <v>25600</v>
      </c>
      <c r="AP3" s="38">
        <v>51200</v>
      </c>
      <c r="AQ3" s="39">
        <v>102400</v>
      </c>
    </row>
    <row r="4" spans="1:43" ht="12.6" customHeight="1" thickBot="1" x14ac:dyDescent="0.3">
      <c r="A4" s="26">
        <v>14009</v>
      </c>
      <c r="B4" s="27">
        <v>10.374999999999991</v>
      </c>
      <c r="C4" s="28">
        <v>50</v>
      </c>
      <c r="D4" s="29">
        <v>100</v>
      </c>
      <c r="E4" s="29">
        <v>200</v>
      </c>
      <c r="F4" s="29">
        <v>400</v>
      </c>
      <c r="G4" s="29">
        <v>800</v>
      </c>
      <c r="H4" s="29">
        <v>1600</v>
      </c>
      <c r="I4" s="29">
        <v>3200</v>
      </c>
      <c r="J4" s="29">
        <v>6400</v>
      </c>
      <c r="K4" s="29">
        <v>12800</v>
      </c>
      <c r="L4" s="29">
        <v>25600</v>
      </c>
      <c r="M4" s="29">
        <v>51200</v>
      </c>
      <c r="N4" s="30">
        <v>102400</v>
      </c>
      <c r="P4" s="31"/>
      <c r="Q4" s="32">
        <v>1</v>
      </c>
      <c r="R4" s="33">
        <f>Q4/2</f>
        <v>0.5</v>
      </c>
      <c r="S4" s="33">
        <f t="shared" ref="S4:AB4" si="0">R4/2</f>
        <v>0.25</v>
      </c>
      <c r="T4" s="33">
        <f t="shared" si="0"/>
        <v>0.125</v>
      </c>
      <c r="U4" s="33">
        <f t="shared" si="0"/>
        <v>6.25E-2</v>
      </c>
      <c r="V4" s="33">
        <f t="shared" si="0"/>
        <v>3.125E-2</v>
      </c>
      <c r="W4" s="33">
        <f t="shared" si="0"/>
        <v>1.5625E-2</v>
      </c>
      <c r="X4" s="33">
        <f t="shared" si="0"/>
        <v>7.8125E-3</v>
      </c>
      <c r="Y4" s="33">
        <f t="shared" si="0"/>
        <v>3.90625E-3</v>
      </c>
      <c r="Z4" s="33">
        <f t="shared" si="0"/>
        <v>1.953125E-3</v>
      </c>
      <c r="AA4" s="33">
        <f t="shared" si="0"/>
        <v>9.765625E-4</v>
      </c>
      <c r="AB4" s="34">
        <f t="shared" si="0"/>
        <v>4.8828125E-4</v>
      </c>
      <c r="AD4" s="96">
        <v>14009</v>
      </c>
      <c r="AE4" s="97">
        <v>1</v>
      </c>
      <c r="AF4" s="98">
        <f>((C32/AVERAGE($Q$5:$R$5))*100)*$B$4</f>
        <v>69.499147240811411</v>
      </c>
      <c r="AG4" s="99">
        <f t="shared" ref="AG4:AQ4" si="1">((D32/AVERAGE($Q$5:$R$5))*100)*$B$4</f>
        <v>23.166382413603806</v>
      </c>
      <c r="AH4" s="99">
        <f t="shared" si="1"/>
        <v>0</v>
      </c>
      <c r="AI4" s="99">
        <f t="shared" si="1"/>
        <v>0</v>
      </c>
      <c r="AJ4" s="99">
        <f t="shared" si="1"/>
        <v>7.7221274712012695</v>
      </c>
      <c r="AK4" s="99">
        <f t="shared" si="1"/>
        <v>7.7221274712012695</v>
      </c>
      <c r="AL4" s="99">
        <f t="shared" si="1"/>
        <v>7.7221274712012695</v>
      </c>
      <c r="AM4" s="99">
        <f t="shared" si="1"/>
        <v>7.7221274712012695</v>
      </c>
      <c r="AN4" s="99">
        <f t="shared" si="1"/>
        <v>0</v>
      </c>
      <c r="AO4" s="99">
        <f t="shared" si="1"/>
        <v>15.444254942402539</v>
      </c>
      <c r="AP4" s="99">
        <f t="shared" si="1"/>
        <v>7.7221274712012695</v>
      </c>
      <c r="AQ4" s="100">
        <f t="shared" si="1"/>
        <v>7.7221274712012695</v>
      </c>
    </row>
    <row r="5" spans="1:43" x14ac:dyDescent="0.25">
      <c r="A5" s="35">
        <v>14010</v>
      </c>
      <c r="B5" s="36">
        <v>1.9287925696594426</v>
      </c>
      <c r="C5" s="37">
        <v>50</v>
      </c>
      <c r="D5" s="38">
        <v>100</v>
      </c>
      <c r="E5" s="38">
        <v>200</v>
      </c>
      <c r="F5" s="38">
        <v>400</v>
      </c>
      <c r="G5" s="38">
        <v>800</v>
      </c>
      <c r="H5" s="38">
        <v>1600</v>
      </c>
      <c r="I5" s="38">
        <v>3200</v>
      </c>
      <c r="J5" s="38">
        <v>6400</v>
      </c>
      <c r="K5" s="38">
        <v>12800</v>
      </c>
      <c r="L5" s="38">
        <v>25600</v>
      </c>
      <c r="M5" s="38">
        <v>51200</v>
      </c>
      <c r="N5" s="39">
        <v>102400</v>
      </c>
      <c r="P5" s="31" t="s">
        <v>17</v>
      </c>
      <c r="Q5" s="40">
        <f t="shared" ref="Q5:AB5" si="2">AVERAGE(Q32:Q33)</f>
        <v>0.13122916649999999</v>
      </c>
      <c r="R5" s="41">
        <f t="shared" si="2"/>
        <v>0.1374791665</v>
      </c>
      <c r="S5" s="41">
        <f t="shared" si="2"/>
        <v>0.1392791665</v>
      </c>
      <c r="T5" s="41">
        <f t="shared" si="2"/>
        <v>0.1316791665</v>
      </c>
      <c r="U5" s="41">
        <f t="shared" si="2"/>
        <v>0.11937916649999999</v>
      </c>
      <c r="V5" s="41">
        <f t="shared" si="2"/>
        <v>9.3379166499999999E-2</v>
      </c>
      <c r="W5" s="41">
        <f t="shared" si="2"/>
        <v>6.2E-2</v>
      </c>
      <c r="X5" s="41">
        <f t="shared" si="2"/>
        <v>3.3179166500000003E-2</v>
      </c>
      <c r="Y5" s="41">
        <f t="shared" si="2"/>
        <v>1.69791665E-2</v>
      </c>
      <c r="Z5" s="41">
        <f t="shared" si="2"/>
        <v>6.6291665000000003E-3</v>
      </c>
      <c r="AA5" s="41">
        <f t="shared" si="2"/>
        <v>2.0666664999999997E-3</v>
      </c>
      <c r="AB5" s="42">
        <f t="shared" si="2"/>
        <v>1.4666664999999999E-3</v>
      </c>
      <c r="AD5" s="101">
        <v>14010</v>
      </c>
      <c r="AE5" s="102">
        <v>1</v>
      </c>
      <c r="AF5" s="103">
        <f>((C33/AVERAGE($Q$5:$R$5))*100)*$B$5</f>
        <v>1.4356030928593815</v>
      </c>
      <c r="AG5" s="104">
        <f t="shared" ref="AG5:AQ5" si="3">((D33/AVERAGE($Q$5:$R$5))*100)*$B$5</f>
        <v>1.4356030928593815</v>
      </c>
      <c r="AH5" s="104">
        <f t="shared" si="3"/>
        <v>0</v>
      </c>
      <c r="AI5" s="104">
        <f t="shared" si="3"/>
        <v>1.6389806762154913</v>
      </c>
      <c r="AJ5" s="104">
        <f t="shared" si="3"/>
        <v>0</v>
      </c>
      <c r="AK5" s="104">
        <f t="shared" si="3"/>
        <v>2.871206185718763</v>
      </c>
      <c r="AL5" s="104">
        <f t="shared" si="3"/>
        <v>1.4356030928593815</v>
      </c>
      <c r="AM5" s="104">
        <f t="shared" si="3"/>
        <v>0</v>
      </c>
      <c r="AN5" s="104">
        <f t="shared" si="3"/>
        <v>0</v>
      </c>
      <c r="AO5" s="104">
        <f t="shared" si="3"/>
        <v>1.4356030928593815</v>
      </c>
      <c r="AP5" s="104">
        <f t="shared" si="3"/>
        <v>1.4356030928593815</v>
      </c>
      <c r="AQ5" s="105">
        <f t="shared" si="3"/>
        <v>2.871206185718763</v>
      </c>
    </row>
    <row r="6" spans="1:43" ht="15.75" thickBot="1" x14ac:dyDescent="0.3">
      <c r="A6" s="35">
        <v>14011</v>
      </c>
      <c r="B6" s="36">
        <v>4.8461538461538476</v>
      </c>
      <c r="C6" s="37">
        <v>50</v>
      </c>
      <c r="D6" s="38">
        <v>100</v>
      </c>
      <c r="E6" s="38">
        <v>200</v>
      </c>
      <c r="F6" s="38">
        <v>400</v>
      </c>
      <c r="G6" s="38">
        <v>800</v>
      </c>
      <c r="H6" s="38">
        <v>1600</v>
      </c>
      <c r="I6" s="38">
        <v>3200</v>
      </c>
      <c r="J6" s="38">
        <v>6400</v>
      </c>
      <c r="K6" s="38">
        <v>12800</v>
      </c>
      <c r="L6" s="38">
        <v>25600</v>
      </c>
      <c r="M6" s="38">
        <v>51200</v>
      </c>
      <c r="N6" s="39">
        <v>102400</v>
      </c>
      <c r="P6" s="43" t="s">
        <v>18</v>
      </c>
      <c r="Q6" s="44">
        <f t="shared" ref="Q6:AB6" si="4">STDEV(Q32:Q33)</f>
        <v>1.7383039347146738E-3</v>
      </c>
      <c r="R6" s="45">
        <f t="shared" si="4"/>
        <v>7.3656979943826425E-4</v>
      </c>
      <c r="S6" s="45">
        <f t="shared" si="4"/>
        <v>1.8090146128333208E-3</v>
      </c>
      <c r="T6" s="45">
        <f t="shared" si="4"/>
        <v>5.2031271625287484E-3</v>
      </c>
      <c r="U6" s="45">
        <f t="shared" si="4"/>
        <v>3.364649531443721E-3</v>
      </c>
      <c r="V6" s="45">
        <f t="shared" si="4"/>
        <v>1.9504359690706344E-3</v>
      </c>
      <c r="W6" s="45">
        <f t="shared" si="4"/>
        <v>4.2426406871192892E-3</v>
      </c>
      <c r="X6" s="45">
        <f t="shared" si="4"/>
        <v>5.9102339437152986E-3</v>
      </c>
      <c r="Y6" s="45">
        <f t="shared" si="4"/>
        <v>1.384750544121395E-3</v>
      </c>
      <c r="Z6" s="45">
        <f t="shared" si="4"/>
        <v>5.2443776508228354E-4</v>
      </c>
      <c r="AA6" s="45">
        <f t="shared" si="4"/>
        <v>9.42806684559458E-5</v>
      </c>
      <c r="AB6" s="46">
        <f t="shared" si="4"/>
        <v>6.5996609340518387E-4</v>
      </c>
      <c r="AD6" s="101">
        <v>14011</v>
      </c>
      <c r="AE6" s="102">
        <v>1</v>
      </c>
      <c r="AF6" s="103">
        <f>((C34/AVERAGE($Q$5:$R$5))*100)*$B$6</f>
        <v>93.781981818926354</v>
      </c>
      <c r="AG6" s="104">
        <f t="shared" ref="AG6:AQ6" si="5">((D34/AVERAGE($Q$5:$R$5))*100)*$B$6</f>
        <v>57.711988811646997</v>
      </c>
      <c r="AH6" s="104">
        <f t="shared" si="5"/>
        <v>29.427101426105651</v>
      </c>
      <c r="AI6" s="104">
        <f t="shared" si="5"/>
        <v>7.3342307091470378</v>
      </c>
      <c r="AJ6" s="104">
        <f t="shared" si="5"/>
        <v>3.6069993007279373</v>
      </c>
      <c r="AK6" s="104">
        <f t="shared" si="5"/>
        <v>1.923731758055133</v>
      </c>
      <c r="AL6" s="104">
        <f t="shared" si="5"/>
        <v>2.4948387783372894</v>
      </c>
      <c r="AM6" s="104">
        <f t="shared" si="5"/>
        <v>0</v>
      </c>
      <c r="AN6" s="104">
        <f t="shared" si="5"/>
        <v>3.6069993007279373</v>
      </c>
      <c r="AO6" s="104">
        <f t="shared" si="5"/>
        <v>3.6069993007279373</v>
      </c>
      <c r="AP6" s="104">
        <f t="shared" si="5"/>
        <v>0</v>
      </c>
      <c r="AQ6" s="105">
        <f t="shared" si="5"/>
        <v>3.7272314084191009</v>
      </c>
    </row>
    <row r="7" spans="1:43" x14ac:dyDescent="0.25">
      <c r="A7" s="35">
        <v>14012</v>
      </c>
      <c r="B7" s="36">
        <v>1.8928571428571428</v>
      </c>
      <c r="C7" s="37">
        <v>50</v>
      </c>
      <c r="D7" s="38">
        <v>100</v>
      </c>
      <c r="E7" s="38">
        <v>200</v>
      </c>
      <c r="F7" s="38">
        <v>400</v>
      </c>
      <c r="G7" s="38">
        <v>800</v>
      </c>
      <c r="H7" s="38">
        <v>1600</v>
      </c>
      <c r="I7" s="38">
        <v>3200</v>
      </c>
      <c r="J7" s="38">
        <v>6400</v>
      </c>
      <c r="K7" s="38">
        <v>12800</v>
      </c>
      <c r="L7" s="38">
        <v>25600</v>
      </c>
      <c r="M7" s="38">
        <v>51200</v>
      </c>
      <c r="N7" s="39">
        <v>102400</v>
      </c>
      <c r="P7" s="47" t="s">
        <v>19</v>
      </c>
      <c r="Q7" s="48">
        <f t="shared" ref="Q7:AB7" si="6">AVERAGE(Q38:Q39)</f>
        <v>0.11295833349999999</v>
      </c>
      <c r="R7" s="49">
        <f t="shared" si="6"/>
        <v>0.1256583335</v>
      </c>
      <c r="S7" s="49">
        <f t="shared" si="6"/>
        <v>0.1265</v>
      </c>
      <c r="T7" s="49">
        <f t="shared" si="6"/>
        <v>0.12115833349999999</v>
      </c>
      <c r="U7" s="49">
        <f t="shared" si="6"/>
        <v>0.108</v>
      </c>
      <c r="V7" s="49">
        <f t="shared" si="6"/>
        <v>8.6958333499999999E-2</v>
      </c>
      <c r="W7" s="49">
        <f t="shared" si="6"/>
        <v>6.0058333499999998E-2</v>
      </c>
      <c r="X7" s="49">
        <f t="shared" si="6"/>
        <v>3.4500000000000003E-2</v>
      </c>
      <c r="Y7" s="49">
        <f t="shared" si="6"/>
        <v>1.95E-2</v>
      </c>
      <c r="Z7" s="49">
        <f t="shared" si="6"/>
        <v>9.0000000000000011E-3</v>
      </c>
      <c r="AA7" s="49">
        <f t="shared" si="6"/>
        <v>3.5000000000000001E-3</v>
      </c>
      <c r="AB7" s="50">
        <f t="shared" si="6"/>
        <v>2.7625000000000002E-3</v>
      </c>
      <c r="AD7" s="101">
        <v>14012</v>
      </c>
      <c r="AE7" s="102">
        <v>1</v>
      </c>
      <c r="AF7" s="103">
        <f>((C35/AVERAGE($Q$5:$R$5))*100)*$B$7</f>
        <v>42.770528790624233</v>
      </c>
      <c r="AG7" s="104">
        <f t="shared" ref="AG7:AQ7" si="7">((D35/AVERAGE($Q$5:$R$5))*100)*$B$7</f>
        <v>32.403694965212921</v>
      </c>
      <c r="AH7" s="104">
        <f t="shared" si="7"/>
        <v>18.315131936859476</v>
      </c>
      <c r="AI7" s="104">
        <f t="shared" si="7"/>
        <v>8.4531378170120668</v>
      </c>
      <c r="AJ7" s="104">
        <f t="shared" si="7"/>
        <v>2.8177126056706894</v>
      </c>
      <c r="AK7" s="104">
        <f t="shared" si="7"/>
        <v>0</v>
      </c>
      <c r="AL7" s="104">
        <f t="shared" si="7"/>
        <v>1.4088563028353447</v>
      </c>
      <c r="AM7" s="104">
        <f t="shared" si="7"/>
        <v>0</v>
      </c>
      <c r="AN7" s="104">
        <f t="shared" si="7"/>
        <v>0</v>
      </c>
      <c r="AO7" s="104">
        <f t="shared" si="7"/>
        <v>1.4088563028353447</v>
      </c>
      <c r="AP7" s="104">
        <f t="shared" si="7"/>
        <v>0.48135970642084358</v>
      </c>
      <c r="AQ7" s="105">
        <f t="shared" si="7"/>
        <v>0.57528392956196761</v>
      </c>
    </row>
    <row r="8" spans="1:43" ht="15.75" thickBot="1" x14ac:dyDescent="0.3">
      <c r="A8" s="51">
        <v>14013</v>
      </c>
      <c r="B8" s="52">
        <v>1.7653061224489794</v>
      </c>
      <c r="C8" s="53">
        <v>50</v>
      </c>
      <c r="D8" s="54">
        <v>100</v>
      </c>
      <c r="E8" s="54">
        <v>200</v>
      </c>
      <c r="F8" s="54">
        <v>400</v>
      </c>
      <c r="G8" s="54">
        <v>800</v>
      </c>
      <c r="H8" s="54">
        <v>1600</v>
      </c>
      <c r="I8" s="54">
        <v>3200</v>
      </c>
      <c r="J8" s="54">
        <v>6400</v>
      </c>
      <c r="K8" s="54">
        <v>12800</v>
      </c>
      <c r="L8" s="54">
        <v>25600</v>
      </c>
      <c r="M8" s="54">
        <v>51200</v>
      </c>
      <c r="N8" s="55">
        <v>102400</v>
      </c>
      <c r="P8" s="47" t="s">
        <v>18</v>
      </c>
      <c r="Q8" s="56">
        <f t="shared" ref="Q8:AB8" si="8">STDEV(Q38:Q39)</f>
        <v>7.1299931412620934E-3</v>
      </c>
      <c r="R8" s="57">
        <f t="shared" si="8"/>
        <v>4.725830085227832E-3</v>
      </c>
      <c r="S8" s="57">
        <f t="shared" si="8"/>
        <v>3.5355339059327407E-3</v>
      </c>
      <c r="T8" s="57">
        <f t="shared" si="8"/>
        <v>5.880771632570371E-3</v>
      </c>
      <c r="U8" s="57">
        <f t="shared" si="8"/>
        <v>1.4142135623730963E-3</v>
      </c>
      <c r="V8" s="57">
        <f t="shared" si="8"/>
        <v>1.4731388917697086E-3</v>
      </c>
      <c r="W8" s="57">
        <f t="shared" si="8"/>
        <v>1.4967095892137879E-3</v>
      </c>
      <c r="X8" s="57">
        <f t="shared" si="8"/>
        <v>7.0710678118654816E-4</v>
      </c>
      <c r="Y8" s="57">
        <f t="shared" si="8"/>
        <v>3.5355339059327359E-3</v>
      </c>
      <c r="Z8" s="57">
        <f t="shared" si="8"/>
        <v>1.4142135623730952E-3</v>
      </c>
      <c r="AA8" s="57">
        <f t="shared" si="8"/>
        <v>7.0710678118654751E-4</v>
      </c>
      <c r="AB8" s="58">
        <f t="shared" si="8"/>
        <v>3.3587572106361021E-4</v>
      </c>
      <c r="AD8" s="106">
        <v>14013</v>
      </c>
      <c r="AE8" s="107">
        <v>1</v>
      </c>
      <c r="AF8" s="103">
        <f>((C36/AVERAGE($Q$5:$R$5))*100)*$B$8</f>
        <v>28.457314605824877</v>
      </c>
      <c r="AG8" s="104">
        <f t="shared" ref="AG8:AQ8" si="9">((D36/AVERAGE($Q$5:$R$5))*100)*$B$8</f>
        <v>20.048227282378555</v>
      </c>
      <c r="AH8" s="104">
        <f t="shared" si="9"/>
        <v>14.453118837173374</v>
      </c>
      <c r="AI8" s="104">
        <f t="shared" si="9"/>
        <v>6.5695994714424417</v>
      </c>
      <c r="AJ8" s="104">
        <f t="shared" si="9"/>
        <v>3.9855565747017829</v>
      </c>
      <c r="AK8" s="104">
        <f t="shared" si="9"/>
        <v>1.3139198942884884</v>
      </c>
      <c r="AL8" s="104">
        <f t="shared" si="9"/>
        <v>1.0950208399000263E-2</v>
      </c>
      <c r="AM8" s="104">
        <f t="shared" si="9"/>
        <v>1.3139198942884884</v>
      </c>
      <c r="AN8" s="104">
        <f t="shared" si="9"/>
        <v>0</v>
      </c>
      <c r="AO8" s="104">
        <f t="shared" si="9"/>
        <v>0</v>
      </c>
      <c r="AP8" s="104">
        <f t="shared" si="9"/>
        <v>1.3686669945238068</v>
      </c>
      <c r="AQ8" s="105">
        <f t="shared" si="9"/>
        <v>1.3139198942884884</v>
      </c>
    </row>
    <row r="9" spans="1:43" x14ac:dyDescent="0.25">
      <c r="A9" s="59">
        <v>14014</v>
      </c>
      <c r="B9" s="60">
        <v>3.0000000000000004</v>
      </c>
      <c r="C9" s="28">
        <v>50</v>
      </c>
      <c r="D9" s="29">
        <v>100</v>
      </c>
      <c r="E9" s="29">
        <v>200</v>
      </c>
      <c r="F9" s="29">
        <v>400</v>
      </c>
      <c r="G9" s="29">
        <v>800</v>
      </c>
      <c r="H9" s="29">
        <v>1600</v>
      </c>
      <c r="I9" s="29">
        <v>3200</v>
      </c>
      <c r="J9" s="29">
        <v>6400</v>
      </c>
      <c r="K9" s="29">
        <v>12800</v>
      </c>
      <c r="L9" s="29">
        <v>25600</v>
      </c>
      <c r="M9" s="29">
        <v>51200</v>
      </c>
      <c r="N9" s="30">
        <v>102400</v>
      </c>
      <c r="P9" s="31" t="s">
        <v>20</v>
      </c>
      <c r="Q9" s="40">
        <f t="shared" ref="Q9:AB9" si="10">AVERAGE(Q43:Q44)</f>
        <v>0.109</v>
      </c>
      <c r="R9" s="41">
        <f t="shared" si="10"/>
        <v>0.1095</v>
      </c>
      <c r="S9" s="41">
        <f t="shared" si="10"/>
        <v>0.1105</v>
      </c>
      <c r="T9" s="41">
        <f t="shared" si="10"/>
        <v>0.1075</v>
      </c>
      <c r="U9" s="41">
        <f t="shared" si="10"/>
        <v>9.6500000000000002E-2</v>
      </c>
      <c r="V9" s="41">
        <f t="shared" si="10"/>
        <v>7.3499999999999996E-2</v>
      </c>
      <c r="W9" s="41">
        <f t="shared" si="10"/>
        <v>4.4999999999999998E-2</v>
      </c>
      <c r="X9" s="41">
        <f t="shared" si="10"/>
        <v>2.8129166499999997E-2</v>
      </c>
      <c r="Y9" s="41">
        <f t="shared" si="10"/>
        <v>9.9999999999999985E-3</v>
      </c>
      <c r="Z9" s="41">
        <f t="shared" si="10"/>
        <v>2.5000000000000001E-3</v>
      </c>
      <c r="AA9" s="41">
        <f t="shared" si="10"/>
        <v>2E-3</v>
      </c>
      <c r="AB9" s="42">
        <f t="shared" si="10"/>
        <v>2E-3</v>
      </c>
      <c r="AD9" s="108">
        <v>14014</v>
      </c>
      <c r="AE9" s="109">
        <v>1</v>
      </c>
      <c r="AF9" s="103">
        <f>((C37/AVERAGE($Q$7:$R$7))*100)*$B$9</f>
        <v>246.42033911235552</v>
      </c>
      <c r="AG9" s="104">
        <f t="shared" ref="AG9:AQ9" si="11">((D37/AVERAGE($Q$7:$R$7))*100)*$B$9</f>
        <v>233.84787283111285</v>
      </c>
      <c r="AH9" s="104">
        <f t="shared" si="11"/>
        <v>203.6739537561306</v>
      </c>
      <c r="AI9" s="104">
        <f t="shared" si="11"/>
        <v>155.89858188740857</v>
      </c>
      <c r="AJ9" s="104">
        <f t="shared" si="11"/>
        <v>88.300622353425126</v>
      </c>
      <c r="AK9" s="104">
        <f t="shared" si="11"/>
        <v>50.289865124970511</v>
      </c>
      <c r="AL9" s="104">
        <f t="shared" si="11"/>
        <v>35.202905587479357</v>
      </c>
      <c r="AM9" s="104">
        <f t="shared" si="11"/>
        <v>10.057973024994103</v>
      </c>
      <c r="AN9" s="104">
        <f t="shared" si="11"/>
        <v>5.0289865124970516</v>
      </c>
      <c r="AO9" s="104">
        <f t="shared" si="11"/>
        <v>0.39812726074159788</v>
      </c>
      <c r="AP9" s="104">
        <f t="shared" si="11"/>
        <v>0.71243891777266344</v>
      </c>
      <c r="AQ9" s="105">
        <f t="shared" si="11"/>
        <v>0</v>
      </c>
    </row>
    <row r="10" spans="1:43" ht="15.75" thickBot="1" x14ac:dyDescent="0.3">
      <c r="A10" s="35">
        <v>14015</v>
      </c>
      <c r="B10" s="61">
        <v>2.4634146341463414</v>
      </c>
      <c r="C10" s="37">
        <v>50</v>
      </c>
      <c r="D10" s="38">
        <v>100</v>
      </c>
      <c r="E10" s="38">
        <v>200</v>
      </c>
      <c r="F10" s="38">
        <v>400</v>
      </c>
      <c r="G10" s="38">
        <v>800</v>
      </c>
      <c r="H10" s="38">
        <v>1600</v>
      </c>
      <c r="I10" s="38">
        <v>3200</v>
      </c>
      <c r="J10" s="38">
        <v>6400</v>
      </c>
      <c r="K10" s="38">
        <v>12800</v>
      </c>
      <c r="L10" s="38">
        <v>25600</v>
      </c>
      <c r="M10" s="38">
        <v>51200</v>
      </c>
      <c r="N10" s="39">
        <v>102400</v>
      </c>
      <c r="P10" s="43" t="s">
        <v>18</v>
      </c>
      <c r="Q10" s="44">
        <f t="shared" ref="Q10:AB10" si="12">STDEV(Q43:Q44)</f>
        <v>2.8284271247461927E-3</v>
      </c>
      <c r="R10" s="45">
        <f t="shared" si="12"/>
        <v>2.1213203435596446E-3</v>
      </c>
      <c r="S10" s="45">
        <f t="shared" si="12"/>
        <v>2.1213203435596446E-3</v>
      </c>
      <c r="T10" s="45">
        <f t="shared" si="12"/>
        <v>2.1213203435596446E-3</v>
      </c>
      <c r="U10" s="45">
        <f t="shared" si="12"/>
        <v>4.9497474683058368E-3</v>
      </c>
      <c r="V10" s="45">
        <f t="shared" si="12"/>
        <v>7.0710678118654816E-4</v>
      </c>
      <c r="W10" s="45">
        <f t="shared" si="12"/>
        <v>4.242640687119284E-3</v>
      </c>
      <c r="X10" s="45">
        <f t="shared" si="12"/>
        <v>3.0110961408504541E-3</v>
      </c>
      <c r="Y10" s="45">
        <f t="shared" si="12"/>
        <v>1.4142135623730952E-3</v>
      </c>
      <c r="Z10" s="45">
        <f t="shared" si="12"/>
        <v>7.0710678118654751E-4</v>
      </c>
      <c r="AA10" s="45">
        <f t="shared" si="12"/>
        <v>0</v>
      </c>
      <c r="AB10" s="46">
        <f t="shared" si="12"/>
        <v>0</v>
      </c>
      <c r="AD10" s="101">
        <v>14015</v>
      </c>
      <c r="AE10" s="110">
        <v>1</v>
      </c>
      <c r="AF10" s="103">
        <f>((C38/AVERAGE($Q$7:$R$7))*100)*$B$10</f>
        <v>200.2804100119252</v>
      </c>
      <c r="AG10" s="104">
        <f t="shared" ref="AG10:AQ10" si="13">((D38/AVERAGE($Q$7:$R$7))*100)*$B$10</f>
        <v>181.6976915572105</v>
      </c>
      <c r="AH10" s="104">
        <f t="shared" si="13"/>
        <v>148.66174763771767</v>
      </c>
      <c r="AI10" s="104">
        <f t="shared" si="13"/>
        <v>113.56105722325654</v>
      </c>
      <c r="AJ10" s="104">
        <f t="shared" si="13"/>
        <v>86.719352788668658</v>
      </c>
      <c r="AK10" s="104">
        <f t="shared" si="13"/>
        <v>41.294929899366025</v>
      </c>
      <c r="AL10" s="104">
        <f t="shared" si="13"/>
        <v>26.841704434587914</v>
      </c>
      <c r="AM10" s="104">
        <f t="shared" si="13"/>
        <v>12.388478969809805</v>
      </c>
      <c r="AN10" s="104">
        <f t="shared" si="13"/>
        <v>2.0647464949683014</v>
      </c>
      <c r="AO10" s="104">
        <f t="shared" si="13"/>
        <v>0</v>
      </c>
      <c r="AP10" s="104">
        <f t="shared" si="13"/>
        <v>0</v>
      </c>
      <c r="AQ10" s="105">
        <f t="shared" si="13"/>
        <v>2.0647464949683014</v>
      </c>
    </row>
    <row r="11" spans="1:43" x14ac:dyDescent="0.25">
      <c r="A11" s="35">
        <v>14016</v>
      </c>
      <c r="B11" s="61">
        <v>2.2875536480686698</v>
      </c>
      <c r="C11" s="37">
        <v>50</v>
      </c>
      <c r="D11" s="38">
        <v>100</v>
      </c>
      <c r="E11" s="38">
        <v>200</v>
      </c>
      <c r="F11" s="38">
        <v>400</v>
      </c>
      <c r="G11" s="38">
        <v>800</v>
      </c>
      <c r="H11" s="38">
        <v>1600</v>
      </c>
      <c r="I11" s="38">
        <v>3200</v>
      </c>
      <c r="J11" s="38">
        <v>6400</v>
      </c>
      <c r="K11" s="38">
        <v>12800</v>
      </c>
      <c r="L11" s="38">
        <v>25600</v>
      </c>
      <c r="M11" s="38">
        <v>51200</v>
      </c>
      <c r="N11" s="39">
        <v>102400</v>
      </c>
      <c r="P11" s="47" t="s">
        <v>21</v>
      </c>
      <c r="Q11" s="48">
        <f t="shared" ref="Q11:AB11" si="14">AVERAGE(Q48:Q49)</f>
        <v>0.1078833335</v>
      </c>
      <c r="R11" s="49">
        <f t="shared" si="14"/>
        <v>0.108</v>
      </c>
      <c r="S11" s="49">
        <f t="shared" si="14"/>
        <v>0.1095</v>
      </c>
      <c r="T11" s="49">
        <f t="shared" si="14"/>
        <v>0.1045</v>
      </c>
      <c r="U11" s="49">
        <f t="shared" si="14"/>
        <v>9.2999999999999999E-2</v>
      </c>
      <c r="V11" s="49">
        <f t="shared" si="14"/>
        <v>7.2999999999999995E-2</v>
      </c>
      <c r="W11" s="49">
        <f t="shared" si="14"/>
        <v>4.9000000000000002E-2</v>
      </c>
      <c r="X11" s="49">
        <f t="shared" si="14"/>
        <v>2.8000000000000001E-2</v>
      </c>
      <c r="Y11" s="49">
        <f t="shared" si="14"/>
        <v>1.2999999999999999E-2</v>
      </c>
      <c r="Z11" s="49">
        <f t="shared" si="14"/>
        <v>5.8333335000000002E-3</v>
      </c>
      <c r="AA11" s="49">
        <f t="shared" si="14"/>
        <v>9.3333350000000001E-4</v>
      </c>
      <c r="AB11" s="50">
        <f t="shared" si="14"/>
        <v>1.4999999999999999E-4</v>
      </c>
      <c r="AD11" s="101">
        <v>14016</v>
      </c>
      <c r="AE11" s="110">
        <v>1</v>
      </c>
      <c r="AF11" s="103">
        <f>((C39/AVERAGE($Q$7:$R$7))*100)*$B$11</f>
        <v>212.82541419088912</v>
      </c>
      <c r="AG11" s="104">
        <f t="shared" ref="AG11:AQ11" si="15">((D39/AVERAGE($Q$7:$R$7))*100)*$B$11</f>
        <v>210.90806811709732</v>
      </c>
      <c r="AH11" s="104">
        <f t="shared" si="15"/>
        <v>193.65195345297121</v>
      </c>
      <c r="AI11" s="104">
        <f t="shared" si="15"/>
        <v>151.47033982955173</v>
      </c>
      <c r="AJ11" s="104">
        <f t="shared" si="15"/>
        <v>100.69262528108108</v>
      </c>
      <c r="AK11" s="104">
        <f t="shared" si="15"/>
        <v>69.024458656504578</v>
      </c>
      <c r="AL11" s="104">
        <f t="shared" si="15"/>
        <v>44.098959697211264</v>
      </c>
      <c r="AM11" s="104">
        <f t="shared" si="15"/>
        <v>23.008152885501527</v>
      </c>
      <c r="AN11" s="104">
        <f t="shared" si="15"/>
        <v>9.826398628182945</v>
      </c>
      <c r="AO11" s="104">
        <f t="shared" si="15"/>
        <v>5.2247680510826386</v>
      </c>
      <c r="AP11" s="104">
        <f t="shared" si="15"/>
        <v>0.65509388099422083</v>
      </c>
      <c r="AQ11" s="105">
        <f t="shared" si="15"/>
        <v>1.9173460737917942</v>
      </c>
    </row>
    <row r="12" spans="1:43" ht="15.75" thickBot="1" x14ac:dyDescent="0.3">
      <c r="A12" s="35">
        <v>14017</v>
      </c>
      <c r="B12" s="61">
        <v>1.8571428571428572</v>
      </c>
      <c r="C12" s="37">
        <v>50</v>
      </c>
      <c r="D12" s="38">
        <v>100</v>
      </c>
      <c r="E12" s="38">
        <v>200</v>
      </c>
      <c r="F12" s="38">
        <v>400</v>
      </c>
      <c r="G12" s="38">
        <v>800</v>
      </c>
      <c r="H12" s="38">
        <v>1600</v>
      </c>
      <c r="I12" s="38">
        <v>3200</v>
      </c>
      <c r="J12" s="38">
        <v>6400</v>
      </c>
      <c r="K12" s="38">
        <v>12800</v>
      </c>
      <c r="L12" s="38">
        <v>25600</v>
      </c>
      <c r="M12" s="38">
        <v>51200</v>
      </c>
      <c r="N12" s="39">
        <v>102400</v>
      </c>
      <c r="P12" s="47" t="s">
        <v>18</v>
      </c>
      <c r="Q12" s="56">
        <f t="shared" ref="Q12:AB12" si="16">STDEV(Q48:Q49)</f>
        <v>2.9934184713207948E-3</v>
      </c>
      <c r="R12" s="57">
        <f t="shared" si="16"/>
        <v>4.2426406871192892E-3</v>
      </c>
      <c r="S12" s="57">
        <f t="shared" si="16"/>
        <v>3.5355339059327407E-3</v>
      </c>
      <c r="T12" s="57">
        <f t="shared" si="16"/>
        <v>3.5355339059327407E-3</v>
      </c>
      <c r="U12" s="57">
        <f t="shared" si="16"/>
        <v>5.6568542494923853E-3</v>
      </c>
      <c r="V12" s="57">
        <f t="shared" si="16"/>
        <v>1.4142135623730963E-3</v>
      </c>
      <c r="W12" s="57">
        <f t="shared" si="16"/>
        <v>2.8284271247461879E-3</v>
      </c>
      <c r="X12" s="57">
        <f t="shared" si="16"/>
        <v>0</v>
      </c>
      <c r="Y12" s="57">
        <f t="shared" si="16"/>
        <v>0</v>
      </c>
      <c r="Z12" s="57">
        <f t="shared" si="16"/>
        <v>1.1785115376798396E-3</v>
      </c>
      <c r="AA12" s="57">
        <f t="shared" si="16"/>
        <v>9.4280668455945949E-5</v>
      </c>
      <c r="AB12" s="58">
        <f t="shared" si="16"/>
        <v>2.1213203435596425E-4</v>
      </c>
      <c r="AD12" s="101">
        <v>14017</v>
      </c>
      <c r="AE12" s="110">
        <v>1</v>
      </c>
      <c r="AF12" s="103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5"/>
    </row>
    <row r="13" spans="1:43" ht="15.75" thickBot="1" x14ac:dyDescent="0.3">
      <c r="A13" s="51">
        <v>14018</v>
      </c>
      <c r="B13" s="62">
        <v>1.8474576271186438</v>
      </c>
      <c r="C13" s="53">
        <v>50</v>
      </c>
      <c r="D13" s="54">
        <v>100</v>
      </c>
      <c r="E13" s="54">
        <v>200</v>
      </c>
      <c r="F13" s="54">
        <v>400</v>
      </c>
      <c r="G13" s="54">
        <v>800</v>
      </c>
      <c r="H13" s="54">
        <v>1600</v>
      </c>
      <c r="I13" s="54">
        <v>3200</v>
      </c>
      <c r="J13" s="54">
        <v>6400</v>
      </c>
      <c r="K13" s="54">
        <v>12800</v>
      </c>
      <c r="L13" s="54">
        <v>25600</v>
      </c>
      <c r="M13" s="54">
        <v>51200</v>
      </c>
      <c r="N13" s="55">
        <v>102400</v>
      </c>
      <c r="P13" s="31" t="s">
        <v>22</v>
      </c>
      <c r="Q13" s="40">
        <f t="shared" ref="Q13:AB13" si="17">AVERAGE(Q53:Q54)</f>
        <v>0.1092541665</v>
      </c>
      <c r="R13" s="41">
        <f t="shared" si="17"/>
        <v>0.1120541665</v>
      </c>
      <c r="S13" s="41">
        <f t="shared" si="17"/>
        <v>0.11649999999999999</v>
      </c>
      <c r="T13" s="41">
        <f t="shared" si="17"/>
        <v>0.112158333</v>
      </c>
      <c r="U13" s="41">
        <f t="shared" si="17"/>
        <v>0.1004541665</v>
      </c>
      <c r="V13" s="41">
        <f t="shared" si="17"/>
        <v>7.5999999999999998E-2</v>
      </c>
      <c r="W13" s="41">
        <f t="shared" si="17"/>
        <v>5.2999999999999999E-2</v>
      </c>
      <c r="X13" s="41">
        <f t="shared" si="17"/>
        <v>3.5000000000000003E-2</v>
      </c>
      <c r="Y13" s="41">
        <f t="shared" si="17"/>
        <v>1.7000000000000001E-2</v>
      </c>
      <c r="Z13" s="41">
        <f t="shared" si="17"/>
        <v>6.5000000000000006E-3</v>
      </c>
      <c r="AA13" s="41">
        <f t="shared" si="17"/>
        <v>3.7208334999999999E-3</v>
      </c>
      <c r="AB13" s="42">
        <f t="shared" si="17"/>
        <v>2.0208335000000003E-3</v>
      </c>
      <c r="AD13" s="106">
        <v>14018</v>
      </c>
      <c r="AE13" s="111">
        <v>1</v>
      </c>
      <c r="AF13" s="103">
        <f>((C41/AVERAGE($Q$7:$R$7))*100)*$B$13</f>
        <v>156.26675914683057</v>
      </c>
      <c r="AG13" s="104">
        <f t="shared" ref="AG13:AQ13" si="18">((D41/AVERAGE($Q$7:$R$7))*100)*$B$13</f>
        <v>154.84732481982442</v>
      </c>
      <c r="AH13" s="104">
        <f t="shared" si="18"/>
        <v>150.20190507522966</v>
      </c>
      <c r="AI13" s="104">
        <f t="shared" si="18"/>
        <v>114.58702036667006</v>
      </c>
      <c r="AJ13" s="104">
        <f t="shared" si="18"/>
        <v>83.488516481513074</v>
      </c>
      <c r="AK13" s="104">
        <f t="shared" si="18"/>
        <v>61.938929927929763</v>
      </c>
      <c r="AL13" s="104">
        <f t="shared" si="18"/>
        <v>34.066411460361373</v>
      </c>
      <c r="AM13" s="104">
        <f t="shared" si="18"/>
        <v>17.033205730180686</v>
      </c>
      <c r="AN13" s="104">
        <f t="shared" si="18"/>
        <v>8.8650093459349488</v>
      </c>
      <c r="AO13" s="104">
        <f t="shared" si="18"/>
        <v>3.0969464963964883</v>
      </c>
      <c r="AP13" s="104">
        <f t="shared" si="18"/>
        <v>0.37421488447232504</v>
      </c>
      <c r="AQ13" s="105">
        <f t="shared" si="18"/>
        <v>1.5484732481982442</v>
      </c>
    </row>
    <row r="14" spans="1:43" ht="15.75" thickBot="1" x14ac:dyDescent="0.3">
      <c r="A14" s="59">
        <v>14019</v>
      </c>
      <c r="B14" s="63">
        <v>1.9933774834437084</v>
      </c>
      <c r="C14" s="28">
        <v>50</v>
      </c>
      <c r="D14" s="29">
        <v>100</v>
      </c>
      <c r="E14" s="29">
        <v>200</v>
      </c>
      <c r="F14" s="29">
        <v>400</v>
      </c>
      <c r="G14" s="29">
        <v>800</v>
      </c>
      <c r="H14" s="29">
        <v>1600</v>
      </c>
      <c r="I14" s="29">
        <v>3200</v>
      </c>
      <c r="J14" s="29">
        <v>6400</v>
      </c>
      <c r="K14" s="29">
        <v>12800</v>
      </c>
      <c r="L14" s="29">
        <v>25600</v>
      </c>
      <c r="M14" s="29">
        <v>51200</v>
      </c>
      <c r="N14" s="30">
        <v>102400</v>
      </c>
      <c r="P14" s="43" t="s">
        <v>18</v>
      </c>
      <c r="Q14" s="44">
        <f t="shared" ref="Q14:AB14" si="19">STDEV(Q53:Q54)</f>
        <v>3.5944571140090104E-4</v>
      </c>
      <c r="R14" s="45">
        <f t="shared" si="19"/>
        <v>5.7334572484186589E-3</v>
      </c>
      <c r="S14" s="45">
        <f t="shared" si="19"/>
        <v>3.5355339059327312E-3</v>
      </c>
      <c r="T14" s="45">
        <f t="shared" si="19"/>
        <v>4.7376154339498766E-3</v>
      </c>
      <c r="U14" s="45">
        <f t="shared" si="19"/>
        <v>4.8849291109948076E-3</v>
      </c>
      <c r="V14" s="45">
        <f t="shared" si="19"/>
        <v>1.4142135623730963E-3</v>
      </c>
      <c r="W14" s="45">
        <f t="shared" si="19"/>
        <v>1.4142135623730963E-3</v>
      </c>
      <c r="X14" s="45">
        <f t="shared" si="19"/>
        <v>7.0710678118654537E-3</v>
      </c>
      <c r="Y14" s="45">
        <f t="shared" si="19"/>
        <v>1.4142135623730939E-3</v>
      </c>
      <c r="Z14" s="45">
        <f t="shared" si="19"/>
        <v>7.0710678118654762E-4</v>
      </c>
      <c r="AA14" s="45">
        <f t="shared" si="19"/>
        <v>3.9480105046022884E-4</v>
      </c>
      <c r="AB14" s="46">
        <f t="shared" si="19"/>
        <v>1.4436765806247946E-3</v>
      </c>
      <c r="AD14" s="108">
        <v>14019</v>
      </c>
      <c r="AE14" s="112">
        <v>1</v>
      </c>
      <c r="AF14" s="103">
        <f>((C42/AVERAGE($Q$9:$R$9))*100)*$B$14</f>
        <v>116.77451619258338</v>
      </c>
      <c r="AG14" s="104">
        <f t="shared" ref="AG14:AQ14" si="20">((D42/AVERAGE($Q$9:$R$9))*100)*$B$14</f>
        <v>94.073427996423518</v>
      </c>
      <c r="AH14" s="104">
        <f t="shared" si="20"/>
        <v>80.282479882401063</v>
      </c>
      <c r="AI14" s="104">
        <f t="shared" si="20"/>
        <v>49.264249018746114</v>
      </c>
      <c r="AJ14" s="104">
        <f t="shared" si="20"/>
        <v>27.369027232636729</v>
      </c>
      <c r="AK14" s="104">
        <f t="shared" si="20"/>
        <v>31.018230863654956</v>
      </c>
      <c r="AL14" s="104">
        <f t="shared" si="20"/>
        <v>0</v>
      </c>
      <c r="AM14" s="104">
        <f t="shared" si="20"/>
        <v>5.4738054465273454</v>
      </c>
      <c r="AN14" s="104">
        <f t="shared" si="20"/>
        <v>5.4738054465273454</v>
      </c>
      <c r="AO14" s="104">
        <f t="shared" si="20"/>
        <v>9.123009077545575</v>
      </c>
      <c r="AP14" s="104">
        <f t="shared" si="20"/>
        <v>7.2984072620364611</v>
      </c>
      <c r="AQ14" s="105">
        <f t="shared" si="20"/>
        <v>7.2984072620364611</v>
      </c>
    </row>
    <row r="15" spans="1:43" x14ac:dyDescent="0.25">
      <c r="A15" s="35">
        <v>14020</v>
      </c>
      <c r="B15" s="64"/>
      <c r="C15" s="37">
        <v>50</v>
      </c>
      <c r="D15" s="38">
        <v>100</v>
      </c>
      <c r="E15" s="38">
        <v>200</v>
      </c>
      <c r="F15" s="38">
        <v>400</v>
      </c>
      <c r="G15" s="38">
        <v>800</v>
      </c>
      <c r="H15" s="38">
        <v>1600</v>
      </c>
      <c r="I15" s="38">
        <v>3200</v>
      </c>
      <c r="J15" s="38">
        <v>6400</v>
      </c>
      <c r="K15" s="38">
        <v>12800</v>
      </c>
      <c r="L15" s="38">
        <v>25600</v>
      </c>
      <c r="M15" s="38">
        <v>51200</v>
      </c>
      <c r="N15" s="39">
        <v>102400</v>
      </c>
      <c r="AD15" s="101">
        <v>14020</v>
      </c>
      <c r="AE15" s="113">
        <v>1</v>
      </c>
      <c r="AF15" s="103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5"/>
    </row>
    <row r="16" spans="1:43" x14ac:dyDescent="0.25">
      <c r="A16" s="35">
        <v>14021</v>
      </c>
      <c r="B16" s="64">
        <v>2.4492753623188408</v>
      </c>
      <c r="C16" s="37">
        <v>50</v>
      </c>
      <c r="D16" s="38">
        <v>100</v>
      </c>
      <c r="E16" s="38">
        <v>200</v>
      </c>
      <c r="F16" s="38">
        <v>400</v>
      </c>
      <c r="G16" s="38">
        <v>800</v>
      </c>
      <c r="H16" s="38">
        <v>1600</v>
      </c>
      <c r="I16" s="38">
        <v>3200</v>
      </c>
      <c r="J16" s="38">
        <v>6400</v>
      </c>
      <c r="K16" s="38">
        <v>12800</v>
      </c>
      <c r="L16" s="38">
        <v>25600</v>
      </c>
      <c r="M16" s="38">
        <v>51200</v>
      </c>
      <c r="N16" s="39">
        <v>102400</v>
      </c>
      <c r="AD16" s="101">
        <v>14021</v>
      </c>
      <c r="AE16" s="113">
        <v>1</v>
      </c>
      <c r="AF16" s="103">
        <f>((C44/AVERAGE($Q$9:$R$9))*100)*$B$16</f>
        <v>136.75587835372932</v>
      </c>
      <c r="AG16" s="104">
        <f t="shared" ref="AG16:AQ16" si="21">((D44/AVERAGE($Q$9:$R$9))*100)*$B$16</f>
        <v>125.54638012801381</v>
      </c>
      <c r="AH16" s="104">
        <f t="shared" si="21"/>
        <v>100.88548403143967</v>
      </c>
      <c r="AI16" s="104">
        <f t="shared" si="21"/>
        <v>80.708387225151739</v>
      </c>
      <c r="AJ16" s="104">
        <f t="shared" si="21"/>
        <v>49.321792193148276</v>
      </c>
      <c r="AK16" s="104">
        <f t="shared" si="21"/>
        <v>31.386595032003452</v>
      </c>
      <c r="AL16" s="104">
        <f t="shared" si="21"/>
        <v>13.712953576758533</v>
      </c>
      <c r="AM16" s="104">
        <f t="shared" si="21"/>
        <v>0</v>
      </c>
      <c r="AN16" s="104">
        <f t="shared" si="21"/>
        <v>2.2418996451431039</v>
      </c>
      <c r="AO16" s="104">
        <f t="shared" si="21"/>
        <v>6.7256989354293113</v>
      </c>
      <c r="AP16" s="104">
        <f t="shared" si="21"/>
        <v>6.7256989354293113</v>
      </c>
      <c r="AQ16" s="105">
        <f t="shared" si="21"/>
        <v>6.7256989354293113</v>
      </c>
    </row>
    <row r="17" spans="1:43" x14ac:dyDescent="0.25">
      <c r="A17" s="35">
        <v>14022</v>
      </c>
      <c r="B17" s="64">
        <v>1.4366812227074235</v>
      </c>
      <c r="C17" s="37">
        <v>50</v>
      </c>
      <c r="D17" s="38">
        <v>100</v>
      </c>
      <c r="E17" s="38">
        <v>200</v>
      </c>
      <c r="F17" s="38">
        <v>400</v>
      </c>
      <c r="G17" s="38">
        <v>800</v>
      </c>
      <c r="H17" s="38">
        <v>1600</v>
      </c>
      <c r="I17" s="38">
        <v>3200</v>
      </c>
      <c r="J17" s="38">
        <v>6400</v>
      </c>
      <c r="K17" s="38">
        <v>12800</v>
      </c>
      <c r="L17" s="38">
        <v>25600</v>
      </c>
      <c r="M17" s="38">
        <v>51200</v>
      </c>
      <c r="N17" s="39">
        <v>102400</v>
      </c>
      <c r="AD17" s="101">
        <v>14022</v>
      </c>
      <c r="AE17" s="113">
        <v>1</v>
      </c>
      <c r="AF17" s="103">
        <f>((C45/AVERAGE($Q$9:$R$9))*100)*$B$17</f>
        <v>47.341440748253774</v>
      </c>
      <c r="AG17" s="104">
        <f t="shared" ref="AG17:AQ17" si="22">((D45/AVERAGE($Q$9:$R$9))*100)*$B$17</f>
        <v>39.451200623544807</v>
      </c>
      <c r="AH17" s="104">
        <f t="shared" si="22"/>
        <v>24.985760394911711</v>
      </c>
      <c r="AI17" s="104">
        <f t="shared" si="22"/>
        <v>18.410560290987576</v>
      </c>
      <c r="AJ17" s="104">
        <f t="shared" si="22"/>
        <v>6.5752001039241339</v>
      </c>
      <c r="AK17" s="104">
        <f t="shared" si="22"/>
        <v>1.315040020784827</v>
      </c>
      <c r="AL17" s="104">
        <f t="shared" si="22"/>
        <v>3.9451200623544809</v>
      </c>
      <c r="AM17" s="104">
        <f t="shared" si="22"/>
        <v>3.9451200623544809</v>
      </c>
      <c r="AN17" s="104">
        <f t="shared" si="22"/>
        <v>5.2601600831393078</v>
      </c>
      <c r="AO17" s="104">
        <f t="shared" si="22"/>
        <v>3.9451200623544809</v>
      </c>
      <c r="AP17" s="104">
        <f t="shared" si="22"/>
        <v>5.2601600831393078</v>
      </c>
      <c r="AQ17" s="105">
        <f t="shared" si="22"/>
        <v>5.2601600831393078</v>
      </c>
    </row>
    <row r="18" spans="1:43" ht="15.75" thickBot="1" x14ac:dyDescent="0.3">
      <c r="A18" s="51">
        <v>14023</v>
      </c>
      <c r="B18" s="65">
        <v>1.4716981132075471</v>
      </c>
      <c r="C18" s="53">
        <v>50</v>
      </c>
      <c r="D18" s="54">
        <v>100</v>
      </c>
      <c r="E18" s="54">
        <v>200</v>
      </c>
      <c r="F18" s="54">
        <v>400</v>
      </c>
      <c r="G18" s="54">
        <v>800</v>
      </c>
      <c r="H18" s="54">
        <v>1600</v>
      </c>
      <c r="I18" s="54">
        <v>3200</v>
      </c>
      <c r="J18" s="54">
        <v>6400</v>
      </c>
      <c r="K18" s="54">
        <v>12800</v>
      </c>
      <c r="L18" s="54">
        <v>25600</v>
      </c>
      <c r="M18" s="54">
        <v>51200</v>
      </c>
      <c r="N18" s="55">
        <v>102400</v>
      </c>
      <c r="AD18" s="106">
        <v>14023</v>
      </c>
      <c r="AE18" s="114">
        <v>1</v>
      </c>
      <c r="AF18" s="103">
        <f>((C46/AVERAGE($Q$9:$R$9))*100)*$B$18</f>
        <v>88.908078234963952</v>
      </c>
      <c r="AG18" s="104">
        <f t="shared" ref="AG18:AQ18" si="23">((D46/AVERAGE($Q$9:$R$9))*100)*$B$18</f>
        <v>83.519709857087335</v>
      </c>
      <c r="AH18" s="104">
        <f t="shared" si="23"/>
        <v>71.395881006864983</v>
      </c>
      <c r="AI18" s="104">
        <f t="shared" si="23"/>
        <v>51.189499589827719</v>
      </c>
      <c r="AJ18" s="104">
        <f t="shared" si="23"/>
        <v>30.983118172790462</v>
      </c>
      <c r="AK18" s="104">
        <f t="shared" si="23"/>
        <v>17.512197228098955</v>
      </c>
      <c r="AL18" s="104">
        <f t="shared" si="23"/>
        <v>4.041276283407452</v>
      </c>
      <c r="AM18" s="104">
        <f t="shared" si="23"/>
        <v>1.3470920944691507</v>
      </c>
      <c r="AN18" s="104">
        <f t="shared" si="23"/>
        <v>4.041276283407452</v>
      </c>
      <c r="AO18" s="104">
        <f t="shared" si="23"/>
        <v>4.041276283407452</v>
      </c>
      <c r="AP18" s="104">
        <f t="shared" si="23"/>
        <v>5.3883683778766027</v>
      </c>
      <c r="AQ18" s="105">
        <f t="shared" si="23"/>
        <v>5.3883683778766027</v>
      </c>
    </row>
    <row r="19" spans="1:43" x14ac:dyDescent="0.25">
      <c r="A19" s="59">
        <v>14024</v>
      </c>
      <c r="B19" s="66">
        <v>6.1724137931034502</v>
      </c>
      <c r="C19" s="28">
        <v>50</v>
      </c>
      <c r="D19" s="29">
        <v>100</v>
      </c>
      <c r="E19" s="29">
        <v>200</v>
      </c>
      <c r="F19" s="29">
        <v>400</v>
      </c>
      <c r="G19" s="29">
        <v>800</v>
      </c>
      <c r="H19" s="29">
        <v>1600</v>
      </c>
      <c r="I19" s="29">
        <v>3200</v>
      </c>
      <c r="J19" s="29">
        <v>6400</v>
      </c>
      <c r="K19" s="29">
        <v>12800</v>
      </c>
      <c r="L19" s="29">
        <v>25600</v>
      </c>
      <c r="M19" s="29">
        <v>51200</v>
      </c>
      <c r="N19" s="30">
        <v>102400</v>
      </c>
      <c r="AD19" s="108">
        <v>14024</v>
      </c>
      <c r="AE19" s="115">
        <v>1</v>
      </c>
      <c r="AF19" s="103">
        <f>((C47/AVERAGE($Q$11:$R$11))*100)*$B$19</f>
        <v>606.13837248252946</v>
      </c>
      <c r="AG19" s="104">
        <f t="shared" ref="AG19:AQ19" si="24">((D47/AVERAGE($Q$11:$R$11))*100)*$B$19</f>
        <v>604.23227887767371</v>
      </c>
      <c r="AH19" s="104">
        <f t="shared" si="24"/>
        <v>547.04941354913319</v>
      </c>
      <c r="AI19" s="104">
        <f t="shared" si="24"/>
        <v>503.20921489115653</v>
      </c>
      <c r="AJ19" s="104">
        <f t="shared" si="24"/>
        <v>383.12519770122157</v>
      </c>
      <c r="AK19" s="104">
        <f t="shared" si="24"/>
        <v>303.06918624126473</v>
      </c>
      <c r="AL19" s="104">
        <f t="shared" si="24"/>
        <v>200.1400286498918</v>
      </c>
      <c r="AM19" s="104">
        <f t="shared" si="24"/>
        <v>114.36573065708104</v>
      </c>
      <c r="AN19" s="104">
        <f t="shared" si="24"/>
        <v>51.464578795686471</v>
      </c>
      <c r="AO19" s="104">
        <f t="shared" si="24"/>
        <v>17.154859598562158</v>
      </c>
      <c r="AP19" s="104">
        <f t="shared" si="24"/>
        <v>7.0525514844244865</v>
      </c>
      <c r="AQ19" s="105">
        <f t="shared" si="24"/>
        <v>5.7182865328540524</v>
      </c>
    </row>
    <row r="20" spans="1:43" x14ac:dyDescent="0.25">
      <c r="A20" s="35">
        <v>14025</v>
      </c>
      <c r="B20" s="67">
        <v>3.4590163934426221</v>
      </c>
      <c r="C20" s="37">
        <v>50</v>
      </c>
      <c r="D20" s="38">
        <v>100</v>
      </c>
      <c r="E20" s="38">
        <v>200</v>
      </c>
      <c r="F20" s="38">
        <v>400</v>
      </c>
      <c r="G20" s="38">
        <v>800</v>
      </c>
      <c r="H20" s="38">
        <v>1600</v>
      </c>
      <c r="I20" s="38">
        <v>3200</v>
      </c>
      <c r="J20" s="38">
        <v>6400</v>
      </c>
      <c r="K20" s="38">
        <v>12800</v>
      </c>
      <c r="L20" s="38">
        <v>25600</v>
      </c>
      <c r="M20" s="38">
        <v>51200</v>
      </c>
      <c r="N20" s="39">
        <v>102400</v>
      </c>
      <c r="AD20" s="101">
        <v>14025</v>
      </c>
      <c r="AE20" s="116">
        <v>1</v>
      </c>
      <c r="AF20" s="103">
        <f>((C48/AVERAGE($Q$11:$R$11))*100)*$B$20</f>
        <v>347.90446751594754</v>
      </c>
      <c r="AG20" s="104">
        <f t="shared" ref="AG20:AQ20" si="25">((D48/AVERAGE($Q$11:$R$11))*100)*$B$20</f>
        <v>337.97044375799771</v>
      </c>
      <c r="AH20" s="104">
        <f t="shared" si="25"/>
        <v>298.02071273849759</v>
      </c>
      <c r="AI20" s="104">
        <f t="shared" si="25"/>
        <v>253.15737963807857</v>
      </c>
      <c r="AJ20" s="104">
        <f t="shared" si="25"/>
        <v>192.27142757322423</v>
      </c>
      <c r="AK20" s="104">
        <f t="shared" si="25"/>
        <v>124.22870677243003</v>
      </c>
      <c r="AL20" s="104">
        <f t="shared" si="25"/>
        <v>70.499523443515557</v>
      </c>
      <c r="AM20" s="104">
        <f t="shared" si="25"/>
        <v>25.636190343096569</v>
      </c>
      <c r="AN20" s="104">
        <f t="shared" si="25"/>
        <v>6.7294999650628489</v>
      </c>
      <c r="AO20" s="104">
        <f t="shared" si="25"/>
        <v>3.2045237928870711</v>
      </c>
      <c r="AP20" s="104">
        <f t="shared" si="25"/>
        <v>3.2045237928870711</v>
      </c>
      <c r="AQ20" s="105">
        <f t="shared" si="25"/>
        <v>3.2045237928870711</v>
      </c>
    </row>
    <row r="21" spans="1:43" x14ac:dyDescent="0.25">
      <c r="A21" s="35">
        <v>14026</v>
      </c>
      <c r="B21" s="67">
        <v>1.6437768240343351</v>
      </c>
      <c r="C21" s="37">
        <v>50</v>
      </c>
      <c r="D21" s="38">
        <v>100</v>
      </c>
      <c r="E21" s="38">
        <v>200</v>
      </c>
      <c r="F21" s="38">
        <v>400</v>
      </c>
      <c r="G21" s="38">
        <v>800</v>
      </c>
      <c r="H21" s="38">
        <v>1600</v>
      </c>
      <c r="I21" s="38">
        <v>3200</v>
      </c>
      <c r="J21" s="38">
        <v>6400</v>
      </c>
      <c r="K21" s="38">
        <v>12800</v>
      </c>
      <c r="L21" s="38">
        <v>25600</v>
      </c>
      <c r="M21" s="38">
        <v>51200</v>
      </c>
      <c r="N21" s="39">
        <v>102400</v>
      </c>
      <c r="AD21" s="101">
        <v>14026</v>
      </c>
      <c r="AE21" s="116">
        <v>1</v>
      </c>
      <c r="AF21" s="103">
        <f>((C49/AVERAGE($Q$11:$R$11))*100)*$B$21</f>
        <v>106.3956222328061</v>
      </c>
      <c r="AG21" s="104">
        <f t="shared" ref="AG21:AQ21" si="26">((D49/AVERAGE($Q$11:$R$11))*100)*$B$21</f>
        <v>115.73569538809207</v>
      </c>
      <c r="AH21" s="104">
        <f t="shared" si="26"/>
        <v>98.984476318762972</v>
      </c>
      <c r="AI21" s="104">
        <f t="shared" si="26"/>
        <v>74.619066763375159</v>
      </c>
      <c r="AJ21" s="104">
        <f t="shared" si="26"/>
        <v>54.77141073732821</v>
      </c>
      <c r="AK21" s="104">
        <f t="shared" si="26"/>
        <v>35.025276235869974</v>
      </c>
      <c r="AL21" s="104">
        <f t="shared" si="26"/>
        <v>19.796895263752589</v>
      </c>
      <c r="AM21" s="104">
        <f t="shared" si="26"/>
        <v>7.61419048605869</v>
      </c>
      <c r="AN21" s="104">
        <f t="shared" si="26"/>
        <v>3.6548114333081703</v>
      </c>
      <c r="AO21" s="104">
        <f t="shared" si="26"/>
        <v>0.35532838173670644</v>
      </c>
      <c r="AP21" s="104">
        <f t="shared" si="26"/>
        <v>1.5228380972117379</v>
      </c>
      <c r="AQ21" s="105">
        <f t="shared" si="26"/>
        <v>0</v>
      </c>
    </row>
    <row r="22" spans="1:43" x14ac:dyDescent="0.25">
      <c r="A22" s="35">
        <v>14027</v>
      </c>
      <c r="B22" s="67">
        <v>2.2295081967213117</v>
      </c>
      <c r="C22" s="37">
        <v>50</v>
      </c>
      <c r="D22" s="38">
        <v>100</v>
      </c>
      <c r="E22" s="38">
        <v>200</v>
      </c>
      <c r="F22" s="38">
        <v>400</v>
      </c>
      <c r="G22" s="38">
        <v>800</v>
      </c>
      <c r="H22" s="38">
        <v>1600</v>
      </c>
      <c r="I22" s="38">
        <v>3200</v>
      </c>
      <c r="J22" s="38">
        <v>6400</v>
      </c>
      <c r="K22" s="38">
        <v>12800</v>
      </c>
      <c r="L22" s="38">
        <v>25600</v>
      </c>
      <c r="M22" s="38">
        <v>51200</v>
      </c>
      <c r="N22" s="39">
        <v>102400</v>
      </c>
      <c r="AD22" s="101">
        <v>14027</v>
      </c>
      <c r="AE22" s="116">
        <v>1</v>
      </c>
      <c r="AF22" s="103">
        <f>((C50/AVERAGE($Q$11:$R$11))*100)*$B$22</f>
        <v>136.66559991879089</v>
      </c>
      <c r="AG22" s="104">
        <f t="shared" ref="AG22:AQ22" si="27">((D50/AVERAGE($Q$11:$R$11))*100)*$B$22</f>
        <v>109.81442425137693</v>
      </c>
      <c r="AH22" s="104">
        <f t="shared" si="27"/>
        <v>72.291626796883705</v>
      </c>
      <c r="AI22" s="104">
        <f t="shared" si="27"/>
        <v>43.374976078130231</v>
      </c>
      <c r="AJ22" s="104">
        <f t="shared" si="27"/>
        <v>20.654750513395346</v>
      </c>
      <c r="AK22" s="104">
        <f t="shared" si="27"/>
        <v>6.1964251540186037</v>
      </c>
      <c r="AL22" s="104">
        <f t="shared" si="27"/>
        <v>0.34424653038160619</v>
      </c>
      <c r="AM22" s="104">
        <f t="shared" si="27"/>
        <v>2.0654750513395346</v>
      </c>
      <c r="AN22" s="104">
        <f t="shared" si="27"/>
        <v>2.0654750513395346</v>
      </c>
      <c r="AO22" s="104">
        <f t="shared" si="27"/>
        <v>4.1309501026790691</v>
      </c>
      <c r="AP22" s="104">
        <f t="shared" si="27"/>
        <v>2.0654750513395346</v>
      </c>
      <c r="AQ22" s="105">
        <f t="shared" si="27"/>
        <v>2.0654750513395346</v>
      </c>
    </row>
    <row r="23" spans="1:43" ht="15.75" thickBot="1" x14ac:dyDescent="0.3">
      <c r="A23" s="51">
        <v>14028</v>
      </c>
      <c r="B23" s="68">
        <v>2.7647058823529407</v>
      </c>
      <c r="C23" s="53">
        <v>50</v>
      </c>
      <c r="D23" s="54">
        <v>100</v>
      </c>
      <c r="E23" s="54">
        <v>200</v>
      </c>
      <c r="F23" s="54">
        <v>400</v>
      </c>
      <c r="G23" s="54">
        <v>800</v>
      </c>
      <c r="H23" s="54">
        <v>1600</v>
      </c>
      <c r="I23" s="54">
        <v>3200</v>
      </c>
      <c r="J23" s="54">
        <v>6400</v>
      </c>
      <c r="K23" s="54">
        <v>12800</v>
      </c>
      <c r="L23" s="54">
        <v>25600</v>
      </c>
      <c r="M23" s="54">
        <v>51200</v>
      </c>
      <c r="N23" s="55">
        <v>102400</v>
      </c>
      <c r="AD23" s="106">
        <v>14028</v>
      </c>
      <c r="AE23" s="117">
        <v>1</v>
      </c>
      <c r="AF23" s="103">
        <f>((C51/AVERAGE($Q$11:$R$11))*100)*$B$23</f>
        <v>298.30563956243623</v>
      </c>
      <c r="AG23" s="104">
        <f t="shared" ref="AG23:AQ23" si="28">((D51/AVERAGE($Q$11:$R$11))*100)*$B$23</f>
        <v>307.3555521898154</v>
      </c>
      <c r="AH23" s="104">
        <f t="shared" si="28"/>
        <v>307.3555521898154</v>
      </c>
      <c r="AI23" s="104">
        <f t="shared" si="28"/>
        <v>291.98777458032464</v>
      </c>
      <c r="AJ23" s="104">
        <f t="shared" si="28"/>
        <v>256.12962682484618</v>
      </c>
      <c r="AK23" s="104">
        <f t="shared" si="28"/>
        <v>225.39407160586464</v>
      </c>
      <c r="AL23" s="104">
        <f t="shared" si="28"/>
        <v>181.8520350456408</v>
      </c>
      <c r="AM23" s="104">
        <f t="shared" si="28"/>
        <v>125.50351714417464</v>
      </c>
      <c r="AN23" s="104">
        <f t="shared" si="28"/>
        <v>71.71629551095694</v>
      </c>
      <c r="AO23" s="104">
        <f t="shared" si="28"/>
        <v>35.85814775547847</v>
      </c>
      <c r="AP23" s="104">
        <f t="shared" si="28"/>
        <v>12.806481341242311</v>
      </c>
      <c r="AQ23" s="105">
        <f t="shared" si="28"/>
        <v>5.1225925364969243</v>
      </c>
    </row>
    <row r="24" spans="1:43" x14ac:dyDescent="0.25">
      <c r="A24" s="59">
        <v>14029</v>
      </c>
      <c r="B24" s="69">
        <v>1.5190311418685123</v>
      </c>
      <c r="C24" s="28">
        <v>50</v>
      </c>
      <c r="D24" s="29">
        <v>100</v>
      </c>
      <c r="E24" s="29">
        <v>200</v>
      </c>
      <c r="F24" s="29">
        <v>400</v>
      </c>
      <c r="G24" s="29">
        <v>800</v>
      </c>
      <c r="H24" s="29">
        <v>1600</v>
      </c>
      <c r="I24" s="29">
        <v>3200</v>
      </c>
      <c r="J24" s="29">
        <v>6400</v>
      </c>
      <c r="K24" s="29">
        <v>12800</v>
      </c>
      <c r="L24" s="29">
        <v>25600</v>
      </c>
      <c r="M24" s="29">
        <v>51200</v>
      </c>
      <c r="N24" s="30">
        <v>102400</v>
      </c>
      <c r="AD24" s="108">
        <v>14029</v>
      </c>
      <c r="AE24" s="118">
        <v>1</v>
      </c>
      <c r="AF24" s="103">
        <f>((C52/AVERAGE($Q$13:$R$13))*100)*$B$24</f>
        <v>2.9400238340886249</v>
      </c>
      <c r="AG24" s="104">
        <f t="shared" ref="AG24:AQ24" si="29">((D52/AVERAGE($Q$13:$R$13))*100)*$B$24</f>
        <v>0</v>
      </c>
      <c r="AH24" s="104">
        <f t="shared" si="29"/>
        <v>1.3727735610104772</v>
      </c>
      <c r="AI24" s="104">
        <f t="shared" si="29"/>
        <v>1.3727735610104772</v>
      </c>
      <c r="AJ24" s="104">
        <f t="shared" si="29"/>
        <v>0</v>
      </c>
      <c r="AK24" s="104">
        <f t="shared" si="29"/>
        <v>0</v>
      </c>
      <c r="AL24" s="104">
        <f t="shared" si="29"/>
        <v>1.3727735610104772</v>
      </c>
      <c r="AM24" s="104">
        <f t="shared" si="29"/>
        <v>1.3727735610104772</v>
      </c>
      <c r="AN24" s="104">
        <f t="shared" si="29"/>
        <v>1.3727735610104772</v>
      </c>
      <c r="AO24" s="104">
        <f t="shared" si="29"/>
        <v>2.7455471220209544</v>
      </c>
      <c r="AP24" s="104">
        <f t="shared" si="29"/>
        <v>1.3727735610104772</v>
      </c>
      <c r="AQ24" s="105">
        <f t="shared" si="29"/>
        <v>0.20591603415157156</v>
      </c>
    </row>
    <row r="25" spans="1:43" x14ac:dyDescent="0.25">
      <c r="A25" s="35">
        <v>14030</v>
      </c>
      <c r="B25" s="70">
        <v>2</v>
      </c>
      <c r="C25" s="37">
        <v>50</v>
      </c>
      <c r="D25" s="38">
        <v>100</v>
      </c>
      <c r="E25" s="38">
        <v>200</v>
      </c>
      <c r="F25" s="38">
        <v>400</v>
      </c>
      <c r="G25" s="38">
        <v>800</v>
      </c>
      <c r="H25" s="38">
        <v>1600</v>
      </c>
      <c r="I25" s="38">
        <v>3200</v>
      </c>
      <c r="J25" s="38">
        <v>6400</v>
      </c>
      <c r="K25" s="38">
        <v>12800</v>
      </c>
      <c r="L25" s="38">
        <v>25600</v>
      </c>
      <c r="M25" s="38">
        <v>51200</v>
      </c>
      <c r="N25" s="39">
        <v>102400</v>
      </c>
      <c r="AD25" s="101">
        <v>14030</v>
      </c>
      <c r="AE25" s="119">
        <v>1</v>
      </c>
      <c r="AF25" s="103">
        <f>((C53/AVERAGE($Q$13:$R$13))*100)*$B$25</f>
        <v>7.3050425986444889</v>
      </c>
      <c r="AG25" s="104">
        <f t="shared" ref="AG25:AQ25" si="30">((D53/AVERAGE($Q$13:$R$13))*100)*$B$25</f>
        <v>3.6148661424330557</v>
      </c>
      <c r="AH25" s="104">
        <f t="shared" si="30"/>
        <v>1.8074330712165279</v>
      </c>
      <c r="AI25" s="104">
        <f t="shared" si="30"/>
        <v>0.27111496068247914</v>
      </c>
      <c r="AJ25" s="104">
        <f t="shared" si="30"/>
        <v>0</v>
      </c>
      <c r="AK25" s="104">
        <f t="shared" si="30"/>
        <v>0</v>
      </c>
      <c r="AL25" s="104">
        <f t="shared" si="30"/>
        <v>0</v>
      </c>
      <c r="AM25" s="104">
        <f t="shared" si="30"/>
        <v>0</v>
      </c>
      <c r="AN25" s="104">
        <f t="shared" si="30"/>
        <v>1.8074330712165279</v>
      </c>
      <c r="AO25" s="104">
        <f t="shared" si="30"/>
        <v>0</v>
      </c>
      <c r="AP25" s="104">
        <f t="shared" si="30"/>
        <v>0</v>
      </c>
      <c r="AQ25" s="105">
        <f t="shared" si="30"/>
        <v>0</v>
      </c>
    </row>
    <row r="26" spans="1:43" x14ac:dyDescent="0.25">
      <c r="A26" s="35">
        <v>14031</v>
      </c>
      <c r="B26" s="70">
        <v>2.3274336283185839</v>
      </c>
      <c r="C26" s="37">
        <v>50</v>
      </c>
      <c r="D26" s="38">
        <v>100</v>
      </c>
      <c r="E26" s="38">
        <v>200</v>
      </c>
      <c r="F26" s="38">
        <v>400</v>
      </c>
      <c r="G26" s="38">
        <v>800</v>
      </c>
      <c r="H26" s="38">
        <v>1600</v>
      </c>
      <c r="I26" s="38">
        <v>3200</v>
      </c>
      <c r="J26" s="38">
        <v>6400</v>
      </c>
      <c r="K26" s="38">
        <v>12800</v>
      </c>
      <c r="L26" s="38">
        <v>25600</v>
      </c>
      <c r="M26" s="38">
        <v>51200</v>
      </c>
      <c r="N26" s="39">
        <v>102400</v>
      </c>
      <c r="AD26" s="101">
        <v>14031</v>
      </c>
      <c r="AE26" s="119">
        <v>1</v>
      </c>
      <c r="AF26" s="103">
        <f>((C54/AVERAGE($Q$13:$R$13))*100)*$B$26</f>
        <v>0</v>
      </c>
      <c r="AG26" s="104">
        <f t="shared" ref="AG26:AQ26" si="31">((D54/AVERAGE($Q$13:$R$13))*100)*$B$26</f>
        <v>0</v>
      </c>
      <c r="AH26" s="104">
        <f t="shared" si="31"/>
        <v>0.10516701277211211</v>
      </c>
      <c r="AI26" s="104">
        <f t="shared" si="31"/>
        <v>16.826722043537938</v>
      </c>
      <c r="AJ26" s="104">
        <f t="shared" si="31"/>
        <v>2.1033402554422422</v>
      </c>
      <c r="AK26" s="104">
        <f t="shared" si="31"/>
        <v>2.1033402554422422</v>
      </c>
      <c r="AL26" s="104">
        <f t="shared" si="31"/>
        <v>4.2066805108844845</v>
      </c>
      <c r="AM26" s="104">
        <f t="shared" si="31"/>
        <v>4.2066805108844845</v>
      </c>
      <c r="AN26" s="104">
        <f t="shared" si="31"/>
        <v>2.1033402554422422</v>
      </c>
      <c r="AO26" s="104">
        <f t="shared" si="31"/>
        <v>2.1033402554422422</v>
      </c>
      <c r="AP26" s="104">
        <f t="shared" si="31"/>
        <v>0.50830792951196035</v>
      </c>
      <c r="AQ26" s="105">
        <f t="shared" si="31"/>
        <v>2.1033402554422422</v>
      </c>
    </row>
    <row r="27" spans="1:43" x14ac:dyDescent="0.25">
      <c r="A27" s="35">
        <v>14032</v>
      </c>
      <c r="B27" s="70">
        <v>2.2000000000000002</v>
      </c>
      <c r="C27" s="37">
        <v>50</v>
      </c>
      <c r="D27" s="38">
        <v>100</v>
      </c>
      <c r="E27" s="38">
        <v>200</v>
      </c>
      <c r="F27" s="38">
        <v>400</v>
      </c>
      <c r="G27" s="38">
        <v>800</v>
      </c>
      <c r="H27" s="38">
        <v>1600</v>
      </c>
      <c r="I27" s="38">
        <v>3200</v>
      </c>
      <c r="J27" s="38">
        <v>6400</v>
      </c>
      <c r="K27" s="38">
        <v>12800</v>
      </c>
      <c r="L27" s="38">
        <v>25600</v>
      </c>
      <c r="M27" s="38">
        <v>51200</v>
      </c>
      <c r="N27" s="39">
        <v>102400</v>
      </c>
      <c r="AD27" s="101">
        <v>14032</v>
      </c>
      <c r="AE27" s="119">
        <v>1</v>
      </c>
      <c r="AF27" s="103">
        <f>((C55/AVERAGE($Q$13:$R$13))*100)*$B$27</f>
        <v>51.692585836792695</v>
      </c>
      <c r="AG27" s="104">
        <f t="shared" ref="AG27:AQ27" si="32">((D55/AVERAGE($Q$13:$R$13))*100)*$B$27</f>
        <v>23.858116540058163</v>
      </c>
      <c r="AH27" s="104">
        <f t="shared" si="32"/>
        <v>11.929058270029081</v>
      </c>
      <c r="AI27" s="104">
        <f t="shared" si="32"/>
        <v>21.869940161719985</v>
      </c>
      <c r="AJ27" s="104">
        <f t="shared" si="32"/>
        <v>2.8662882748296696</v>
      </c>
      <c r="AK27" s="104">
        <f t="shared" si="32"/>
        <v>1.9881763783381807</v>
      </c>
      <c r="AL27" s="104">
        <f t="shared" si="32"/>
        <v>3.9763527566763615</v>
      </c>
      <c r="AM27" s="104">
        <f t="shared" si="32"/>
        <v>1.9881763783381807</v>
      </c>
      <c r="AN27" s="104">
        <f t="shared" si="32"/>
        <v>7.9527055133527229</v>
      </c>
      <c r="AO27" s="104">
        <f t="shared" si="32"/>
        <v>1.9881763783381807</v>
      </c>
      <c r="AP27" s="104">
        <f t="shared" si="32"/>
        <v>2.4686529991620332</v>
      </c>
      <c r="AQ27" s="105">
        <f t="shared" si="32"/>
        <v>0</v>
      </c>
    </row>
    <row r="28" spans="1:43" ht="15.75" thickBot="1" x14ac:dyDescent="0.3">
      <c r="A28" s="51">
        <v>14033</v>
      </c>
      <c r="B28" s="71">
        <v>3.2900763358778624</v>
      </c>
      <c r="C28" s="53">
        <v>50</v>
      </c>
      <c r="D28" s="54">
        <v>100</v>
      </c>
      <c r="E28" s="54">
        <v>200</v>
      </c>
      <c r="F28" s="54">
        <v>400</v>
      </c>
      <c r="G28" s="54">
        <v>800</v>
      </c>
      <c r="H28" s="54">
        <v>1600</v>
      </c>
      <c r="I28" s="54">
        <v>3200</v>
      </c>
      <c r="J28" s="54">
        <v>6400</v>
      </c>
      <c r="K28" s="54">
        <v>12800</v>
      </c>
      <c r="L28" s="54">
        <v>25600</v>
      </c>
      <c r="M28" s="54">
        <v>51200</v>
      </c>
      <c r="N28" s="55">
        <v>102400</v>
      </c>
      <c r="AD28" s="106">
        <v>14033</v>
      </c>
      <c r="AE28" s="120">
        <v>1</v>
      </c>
      <c r="AF28" s="121">
        <f>((C56/AVERAGE($Q$13:$R$13))*100)*$B$28</f>
        <v>14.866481940731363</v>
      </c>
      <c r="AG28" s="122">
        <f t="shared" ref="AG28:AQ28" si="33">((D56/AVERAGE($Q$13:$R$13))*100)*$B$28</f>
        <v>11.893185552585091</v>
      </c>
      <c r="AH28" s="122">
        <f t="shared" si="33"/>
        <v>5.9465927762925457</v>
      </c>
      <c r="AI28" s="122">
        <f t="shared" si="33"/>
        <v>44.599445822194085</v>
      </c>
      <c r="AJ28" s="122">
        <f t="shared" si="33"/>
        <v>0</v>
      </c>
      <c r="AK28" s="122">
        <f t="shared" si="33"/>
        <v>6.6651403945266896</v>
      </c>
      <c r="AL28" s="122">
        <f t="shared" si="33"/>
        <v>2.9732963881462728</v>
      </c>
      <c r="AM28" s="122">
        <f t="shared" si="33"/>
        <v>3.6918440063804172</v>
      </c>
      <c r="AN28" s="122">
        <f t="shared" si="33"/>
        <v>2.9732963881462728</v>
      </c>
      <c r="AO28" s="122">
        <f t="shared" si="33"/>
        <v>2.9732963881462728</v>
      </c>
      <c r="AP28" s="122">
        <f t="shared" si="33"/>
        <v>2.9732963881462728</v>
      </c>
      <c r="AQ28" s="123">
        <f t="shared" si="33"/>
        <v>0</v>
      </c>
    </row>
    <row r="29" spans="1:43" x14ac:dyDescent="0.25">
      <c r="AD29" s="124"/>
      <c r="AE29" s="124"/>
      <c r="AF29" s="124"/>
      <c r="AG29" s="124"/>
      <c r="AH29" s="124"/>
      <c r="AI29" s="124"/>
      <c r="AJ29" s="124"/>
      <c r="AK29" s="124"/>
      <c r="AL29" s="124"/>
      <c r="AM29" s="124"/>
      <c r="AN29" s="124"/>
      <c r="AO29" s="124"/>
      <c r="AP29" s="124"/>
      <c r="AQ29" s="124"/>
    </row>
    <row r="30" spans="1:43" ht="15.75" thickBot="1" x14ac:dyDescent="0.3">
      <c r="AD30" s="124"/>
      <c r="AE30" s="124"/>
      <c r="AF30" s="124"/>
      <c r="AG30" s="124"/>
      <c r="AH30" s="124"/>
      <c r="AI30" s="124"/>
      <c r="AJ30" s="124"/>
      <c r="AK30" s="124"/>
      <c r="AL30" s="124"/>
      <c r="AM30" s="124"/>
      <c r="AN30" s="124"/>
      <c r="AO30" s="124"/>
      <c r="AP30" s="124"/>
      <c r="AQ30" s="124"/>
    </row>
    <row r="31" spans="1:43" ht="15.75" thickBot="1" x14ac:dyDescent="0.3">
      <c r="A31" s="18" t="s">
        <v>13</v>
      </c>
      <c r="B31" s="19" t="s">
        <v>14</v>
      </c>
      <c r="C31" s="72" t="s">
        <v>24</v>
      </c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4"/>
      <c r="O31" s="75"/>
      <c r="P31" s="75"/>
      <c r="Q31" s="73" t="s">
        <v>25</v>
      </c>
      <c r="R31" s="73"/>
      <c r="S31" s="76"/>
      <c r="T31" s="76"/>
      <c r="U31" s="76"/>
      <c r="V31" s="76"/>
      <c r="W31" s="76"/>
      <c r="X31" s="76"/>
      <c r="Y31" s="76"/>
      <c r="Z31" s="76"/>
      <c r="AA31" s="76"/>
      <c r="AB31" s="77"/>
      <c r="AD31" s="124"/>
      <c r="AE31" s="125" t="s">
        <v>16</v>
      </c>
      <c r="AF31" s="126"/>
      <c r="AG31" s="126"/>
      <c r="AH31" s="126"/>
      <c r="AI31" s="126"/>
      <c r="AJ31" s="126"/>
      <c r="AK31" s="126"/>
      <c r="AL31" s="126"/>
      <c r="AM31" s="126"/>
      <c r="AN31" s="126"/>
      <c r="AO31" s="126"/>
      <c r="AP31" s="127"/>
      <c r="AQ31" s="124"/>
    </row>
    <row r="32" spans="1:43" ht="15.75" thickBot="1" x14ac:dyDescent="0.3">
      <c r="A32" s="26">
        <v>14009</v>
      </c>
      <c r="B32" s="27">
        <v>10.374999999999991</v>
      </c>
      <c r="C32" s="48">
        <v>8.9999999999999993E-3</v>
      </c>
      <c r="D32" s="49">
        <v>3.0000000000000001E-3</v>
      </c>
      <c r="E32" s="49">
        <v>0</v>
      </c>
      <c r="F32" s="49">
        <v>0</v>
      </c>
      <c r="G32" s="49">
        <v>1E-3</v>
      </c>
      <c r="H32" s="49">
        <v>1E-3</v>
      </c>
      <c r="I32" s="49">
        <v>1E-3</v>
      </c>
      <c r="J32" s="49">
        <v>1E-3</v>
      </c>
      <c r="K32" s="49">
        <v>0</v>
      </c>
      <c r="L32" s="49">
        <v>2E-3</v>
      </c>
      <c r="M32" s="49">
        <v>1E-3</v>
      </c>
      <c r="N32" s="50">
        <v>1E-3</v>
      </c>
      <c r="O32" s="78"/>
      <c r="Q32" s="40">
        <v>0.13</v>
      </c>
      <c r="R32" s="41">
        <v>0.13695833299999999</v>
      </c>
      <c r="S32" s="41">
        <v>0.14055833300000001</v>
      </c>
      <c r="T32" s="41">
        <v>0.135358333</v>
      </c>
      <c r="U32" s="41">
        <v>0.121758333</v>
      </c>
      <c r="V32" s="41">
        <v>9.4758333E-2</v>
      </c>
      <c r="W32" s="41">
        <v>6.5000000000000002E-2</v>
      </c>
      <c r="X32" s="41">
        <v>3.7358333000000001E-2</v>
      </c>
      <c r="Y32" s="41">
        <v>1.7958333E-2</v>
      </c>
      <c r="Z32" s="41">
        <v>7.0000000000000001E-3</v>
      </c>
      <c r="AA32" s="41">
        <v>2E-3</v>
      </c>
      <c r="AB32" s="42">
        <v>1.933333E-3</v>
      </c>
      <c r="AD32" s="128"/>
      <c r="AE32" s="98">
        <v>50</v>
      </c>
      <c r="AF32" s="99">
        <v>100</v>
      </c>
      <c r="AG32" s="99">
        <v>200</v>
      </c>
      <c r="AH32" s="99">
        <v>400</v>
      </c>
      <c r="AI32" s="99">
        <v>800</v>
      </c>
      <c r="AJ32" s="99">
        <v>1600</v>
      </c>
      <c r="AK32" s="99">
        <v>3200</v>
      </c>
      <c r="AL32" s="99">
        <v>6400</v>
      </c>
      <c r="AM32" s="99">
        <v>12800</v>
      </c>
      <c r="AN32" s="99">
        <v>25600</v>
      </c>
      <c r="AO32" s="99">
        <v>51200</v>
      </c>
      <c r="AP32" s="100">
        <v>102400</v>
      </c>
      <c r="AQ32" s="124"/>
    </row>
    <row r="33" spans="1:43" x14ac:dyDescent="0.25">
      <c r="A33" s="35">
        <v>14010</v>
      </c>
      <c r="B33" s="36">
        <v>1.9287925696594426</v>
      </c>
      <c r="C33" s="79">
        <v>1E-3</v>
      </c>
      <c r="D33" s="80">
        <v>1E-3</v>
      </c>
      <c r="E33" s="80">
        <v>0</v>
      </c>
      <c r="F33" s="80">
        <v>1.1416670000000001E-3</v>
      </c>
      <c r="G33" s="80">
        <v>0</v>
      </c>
      <c r="H33" s="80">
        <v>2E-3</v>
      </c>
      <c r="I33" s="80">
        <v>1E-3</v>
      </c>
      <c r="J33" s="80">
        <v>0</v>
      </c>
      <c r="K33" s="80">
        <v>0</v>
      </c>
      <c r="L33" s="80">
        <v>1E-3</v>
      </c>
      <c r="M33" s="80">
        <v>1E-3</v>
      </c>
      <c r="N33" s="81">
        <v>2E-3</v>
      </c>
      <c r="O33" s="78"/>
      <c r="Q33" s="79">
        <v>0.13245833300000001</v>
      </c>
      <c r="R33" s="80">
        <v>0.13800000000000001</v>
      </c>
      <c r="S33" s="80">
        <v>0.13800000000000001</v>
      </c>
      <c r="T33" s="80">
        <v>0.128</v>
      </c>
      <c r="U33" s="80">
        <v>0.11700000000000001</v>
      </c>
      <c r="V33" s="80">
        <v>9.1999999999999998E-2</v>
      </c>
      <c r="W33" s="80">
        <v>5.8999999999999997E-2</v>
      </c>
      <c r="X33" s="80">
        <v>2.9000000000000001E-2</v>
      </c>
      <c r="Y33" s="80">
        <v>1.6E-2</v>
      </c>
      <c r="Z33" s="80">
        <v>6.2583329999999996E-3</v>
      </c>
      <c r="AA33" s="80">
        <v>2.1333329999999998E-3</v>
      </c>
      <c r="AB33" s="81">
        <v>1E-3</v>
      </c>
      <c r="AD33" s="128" t="s">
        <v>17</v>
      </c>
      <c r="AE33" s="98">
        <f>(AVERAGE(C32:C36)/AVERAGE($Q$5:$R$5))*100</f>
        <v>13.102186302499225</v>
      </c>
      <c r="AF33" s="98">
        <f t="shared" ref="AF33:AP33" si="34">(AVERAGE(D32:D36)/AVERAGE($Q$5:$R$5))*100</f>
        <v>8.6723522638205655</v>
      </c>
      <c r="AG33" s="98">
        <f t="shared" si="34"/>
        <v>4.787098731322188</v>
      </c>
      <c r="AH33" s="98">
        <f t="shared" si="34"/>
        <v>2.1100945909258426</v>
      </c>
      <c r="AI33" s="98">
        <f t="shared" si="34"/>
        <v>1.0469839802102454</v>
      </c>
      <c r="AJ33" s="98">
        <f t="shared" si="34"/>
        <v>0.67483325870656952</v>
      </c>
      <c r="AK33" s="98">
        <f t="shared" si="34"/>
        <v>0.5507830678254404</v>
      </c>
      <c r="AL33" s="98">
        <f t="shared" si="34"/>
        <v>0.29772057720294076</v>
      </c>
      <c r="AM33" s="98">
        <f t="shared" si="34"/>
        <v>0.14886028860147038</v>
      </c>
      <c r="AN33" s="98">
        <f t="shared" si="34"/>
        <v>0.7443014430073519</v>
      </c>
      <c r="AO33" s="98">
        <f t="shared" si="34"/>
        <v>0.50364407567516711</v>
      </c>
      <c r="AP33" s="98">
        <f t="shared" si="34"/>
        <v>0.81004812009309746</v>
      </c>
      <c r="AQ33" s="124"/>
    </row>
    <row r="34" spans="1:43" ht="15.75" thickBot="1" x14ac:dyDescent="0.3">
      <c r="A34" s="35">
        <v>14011</v>
      </c>
      <c r="B34" s="36">
        <v>4.8461538461538476</v>
      </c>
      <c r="C34" s="79">
        <v>2.5999999999999999E-2</v>
      </c>
      <c r="D34" s="80">
        <v>1.6E-2</v>
      </c>
      <c r="E34" s="80">
        <v>8.1583330000000003E-3</v>
      </c>
      <c r="F34" s="80">
        <v>2.033333E-3</v>
      </c>
      <c r="G34" s="80">
        <v>1E-3</v>
      </c>
      <c r="H34" s="80">
        <v>5.3333299999999998E-4</v>
      </c>
      <c r="I34" s="80">
        <v>6.9166599999999996E-4</v>
      </c>
      <c r="J34" s="80">
        <v>0</v>
      </c>
      <c r="K34" s="80">
        <v>1E-3</v>
      </c>
      <c r="L34" s="80">
        <v>1E-3</v>
      </c>
      <c r="M34" s="80">
        <v>0</v>
      </c>
      <c r="N34" s="81">
        <v>1.033333E-3</v>
      </c>
      <c r="O34" s="78"/>
      <c r="Q34" s="47"/>
      <c r="AB34" s="82"/>
      <c r="AD34" s="129" t="s">
        <v>18</v>
      </c>
      <c r="AE34" s="121">
        <f>_xlfn.STDEV.S(AF4:AF8)</f>
        <v>35.82045811657855</v>
      </c>
      <c r="AF34" s="121">
        <f t="shared" ref="AF34:AP34" si="35">_xlfn.STDEV.S(AG4:AG8)</f>
        <v>20.548584939736241</v>
      </c>
      <c r="AG34" s="121">
        <f t="shared" si="35"/>
        <v>12.615849488525143</v>
      </c>
      <c r="AH34" s="121">
        <f t="shared" si="35"/>
        <v>3.7393603520283807</v>
      </c>
      <c r="AI34" s="121">
        <f t="shared" si="35"/>
        <v>2.7707898504320032</v>
      </c>
      <c r="AJ34" s="121">
        <f t="shared" si="35"/>
        <v>2.9598554053760195</v>
      </c>
      <c r="AK34" s="121">
        <f t="shared" si="35"/>
        <v>2.9884788500582284</v>
      </c>
      <c r="AL34" s="121">
        <f t="shared" si="35"/>
        <v>3.3551306893999491</v>
      </c>
      <c r="AM34" s="121">
        <f t="shared" si="35"/>
        <v>1.613099126244375</v>
      </c>
      <c r="AN34" s="121">
        <f t="shared" si="35"/>
        <v>6.318560592669745</v>
      </c>
      <c r="AO34" s="121">
        <f t="shared" si="35"/>
        <v>3.1449571312466933</v>
      </c>
      <c r="AP34" s="121">
        <f t="shared" si="35"/>
        <v>2.7961288960958344</v>
      </c>
      <c r="AQ34" s="124"/>
    </row>
    <row r="35" spans="1:43" x14ac:dyDescent="0.25">
      <c r="A35" s="35">
        <v>14012</v>
      </c>
      <c r="B35" s="36">
        <v>1.8928571428571428</v>
      </c>
      <c r="C35" s="79">
        <v>3.0358333000000001E-2</v>
      </c>
      <c r="D35" s="80">
        <v>2.3E-2</v>
      </c>
      <c r="E35" s="80">
        <v>1.2999999999999999E-2</v>
      </c>
      <c r="F35" s="80">
        <v>6.0000000000000001E-3</v>
      </c>
      <c r="G35" s="80">
        <v>2E-3</v>
      </c>
      <c r="H35" s="80">
        <v>0</v>
      </c>
      <c r="I35" s="80">
        <v>1E-3</v>
      </c>
      <c r="J35" s="80">
        <v>0</v>
      </c>
      <c r="K35" s="80">
        <v>0</v>
      </c>
      <c r="L35" s="80">
        <v>1E-3</v>
      </c>
      <c r="M35" s="80">
        <v>3.4166699999999998E-4</v>
      </c>
      <c r="N35" s="81">
        <v>4.08334E-4</v>
      </c>
      <c r="O35" s="78"/>
      <c r="Q35" s="47"/>
      <c r="AB35" s="82"/>
      <c r="AD35" s="130" t="s">
        <v>19</v>
      </c>
      <c r="AE35" s="98">
        <f>(AVERAGE(C37:C41)/AVERAGE($Q$7:$R$7))*100</f>
        <v>69.888943172607469</v>
      </c>
      <c r="AF35" s="98">
        <f t="shared" ref="AF35:AP35" si="36">(AVERAGE(D37:D41)/AVERAGE($Q$7:$R$7))*100</f>
        <v>66.550254848710964</v>
      </c>
      <c r="AG35" s="98">
        <f t="shared" si="36"/>
        <v>59.509673731215088</v>
      </c>
      <c r="AH35" s="98">
        <f t="shared" si="36"/>
        <v>45.596144379973261</v>
      </c>
      <c r="AI35" s="98">
        <f t="shared" si="36"/>
        <v>30.792764027669534</v>
      </c>
      <c r="AJ35" s="98">
        <f t="shared" si="36"/>
        <v>19.613047398738491</v>
      </c>
      <c r="AK35" s="98">
        <f t="shared" si="36"/>
        <v>12.20786475908659</v>
      </c>
      <c r="AL35" s="98">
        <f t="shared" si="36"/>
        <v>5.6729762301138837</v>
      </c>
      <c r="AM35" s="98">
        <f t="shared" si="36"/>
        <v>2.4893483236860403</v>
      </c>
      <c r="AN35" s="98">
        <f t="shared" si="36"/>
        <v>0.98624007685096038</v>
      </c>
      <c r="AO35" s="98">
        <f t="shared" si="36"/>
        <v>0.17461764311710884</v>
      </c>
      <c r="AP35" s="98">
        <f t="shared" si="36"/>
        <v>0.50289865124970512</v>
      </c>
      <c r="AQ35" s="124"/>
    </row>
    <row r="36" spans="1:43" ht="15.75" thickBot="1" x14ac:dyDescent="0.3">
      <c r="A36" s="51">
        <v>14013</v>
      </c>
      <c r="B36" s="52">
        <v>1.7653061224489794</v>
      </c>
      <c r="C36" s="44">
        <v>2.1658332999999998E-2</v>
      </c>
      <c r="D36" s="45">
        <v>1.5258333000000001E-2</v>
      </c>
      <c r="E36" s="45">
        <v>1.0999999999999999E-2</v>
      </c>
      <c r="F36" s="45">
        <v>5.0000000000000001E-3</v>
      </c>
      <c r="G36" s="45">
        <v>3.033333E-3</v>
      </c>
      <c r="H36" s="45">
        <v>1E-3</v>
      </c>
      <c r="I36" s="45">
        <v>8.3340000000000002E-6</v>
      </c>
      <c r="J36" s="45">
        <v>1E-3</v>
      </c>
      <c r="K36" s="45">
        <v>0</v>
      </c>
      <c r="L36" s="45">
        <v>0</v>
      </c>
      <c r="M36" s="45">
        <v>1.041667E-3</v>
      </c>
      <c r="N36" s="46">
        <v>1E-3</v>
      </c>
      <c r="O36" s="83"/>
      <c r="P36" s="84"/>
      <c r="Q36" s="43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5"/>
      <c r="AD36" s="130" t="s">
        <v>18</v>
      </c>
      <c r="AE36" s="121">
        <f>_xlfn.STDEV.S(AF9:AF13)</f>
        <v>37.281183894816365</v>
      </c>
      <c r="AF36" s="121">
        <f t="shared" ref="AF36:AP36" si="37">_xlfn.STDEV.S(AG9:AG13)</f>
        <v>34.40440604661859</v>
      </c>
      <c r="AG36" s="121">
        <f t="shared" si="37"/>
        <v>28.723452540974471</v>
      </c>
      <c r="AH36" s="121">
        <f t="shared" si="37"/>
        <v>22.944254909797252</v>
      </c>
      <c r="AI36" s="121">
        <f t="shared" si="37"/>
        <v>7.5326540248450211</v>
      </c>
      <c r="AJ36" s="121">
        <f t="shared" si="37"/>
        <v>12.291259716169394</v>
      </c>
      <c r="AK36" s="121">
        <f t="shared" si="37"/>
        <v>7.0769717939931231</v>
      </c>
      <c r="AL36" s="121">
        <f t="shared" si="37"/>
        <v>5.7143331627060272</v>
      </c>
      <c r="AM36" s="121">
        <f t="shared" si="37"/>
        <v>3.5815271544784659</v>
      </c>
      <c r="AN36" s="121">
        <f t="shared" si="37"/>
        <v>2.4521333443081383</v>
      </c>
      <c r="AO36" s="121">
        <f t="shared" si="37"/>
        <v>0.32574669924984229</v>
      </c>
      <c r="AP36" s="121">
        <f t="shared" si="37"/>
        <v>0.94699065317937481</v>
      </c>
      <c r="AQ36" s="124"/>
    </row>
    <row r="37" spans="1:43" x14ac:dyDescent="0.25">
      <c r="A37" s="59">
        <v>14014</v>
      </c>
      <c r="B37" s="60">
        <v>3.0000000000000004</v>
      </c>
      <c r="C37" s="40">
        <v>9.8000000000000004E-2</v>
      </c>
      <c r="D37" s="41">
        <v>9.2999999999999999E-2</v>
      </c>
      <c r="E37" s="41">
        <v>8.1000000000000003E-2</v>
      </c>
      <c r="F37" s="41">
        <v>6.2E-2</v>
      </c>
      <c r="G37" s="41">
        <v>3.5116666999999997E-2</v>
      </c>
      <c r="H37" s="41">
        <v>0.02</v>
      </c>
      <c r="I37" s="41">
        <v>1.4E-2</v>
      </c>
      <c r="J37" s="41">
        <v>4.0000000000000001E-3</v>
      </c>
      <c r="K37" s="41">
        <v>2E-3</v>
      </c>
      <c r="L37" s="41">
        <v>1.58333E-4</v>
      </c>
      <c r="M37" s="41">
        <v>2.8333299999999998E-4</v>
      </c>
      <c r="N37" s="42">
        <v>0</v>
      </c>
      <c r="O37" s="33"/>
      <c r="P37" s="86"/>
      <c r="Q37" s="59" t="s">
        <v>25</v>
      </c>
      <c r="R37" s="87"/>
      <c r="S37" s="88"/>
      <c r="T37" s="88"/>
      <c r="U37" s="88"/>
      <c r="V37" s="88"/>
      <c r="W37" s="88"/>
      <c r="X37" s="88"/>
      <c r="Y37" s="88"/>
      <c r="Z37" s="88"/>
      <c r="AA37" s="88"/>
      <c r="AB37" s="89"/>
      <c r="AD37" s="128" t="s">
        <v>20</v>
      </c>
      <c r="AE37" s="98">
        <f>(AVERAGE(C42:C46)/AVERAGE($Q$9:$R$9))*100</f>
        <v>51.945080091533178</v>
      </c>
      <c r="AF37" s="98">
        <f t="shared" ref="AF37:AP37" si="38">(AVERAGE(D42:D46)/AVERAGE($Q$9:$R$9))*100</f>
        <v>45.665522425629291</v>
      </c>
      <c r="AG37" s="98">
        <f t="shared" si="38"/>
        <v>36.842105263157897</v>
      </c>
      <c r="AH37" s="98">
        <f t="shared" si="38"/>
        <v>26.315789473684209</v>
      </c>
      <c r="AI37" s="98">
        <f t="shared" si="38"/>
        <v>14.874141876430205</v>
      </c>
      <c r="AJ37" s="98">
        <f t="shared" si="38"/>
        <v>10.297482837528605</v>
      </c>
      <c r="AK37" s="98">
        <f t="shared" si="38"/>
        <v>2.772692677345538</v>
      </c>
      <c r="AL37" s="98">
        <f t="shared" si="38"/>
        <v>1.6018306636155606</v>
      </c>
      <c r="AM37" s="98">
        <f t="shared" si="38"/>
        <v>2.5171624713958809</v>
      </c>
      <c r="AN37" s="98">
        <f t="shared" si="38"/>
        <v>3.2036613272311207</v>
      </c>
      <c r="AO37" s="98">
        <f t="shared" si="38"/>
        <v>3.4324942791762014</v>
      </c>
      <c r="AP37" s="98">
        <f t="shared" si="38"/>
        <v>3.4324942791762014</v>
      </c>
      <c r="AQ37" s="124"/>
    </row>
    <row r="38" spans="1:43" ht="15.75" thickBot="1" x14ac:dyDescent="0.3">
      <c r="A38" s="35">
        <v>14015</v>
      </c>
      <c r="B38" s="61">
        <v>2.4634146341463414</v>
      </c>
      <c r="C38" s="79">
        <v>9.7000000000000003E-2</v>
      </c>
      <c r="D38" s="80">
        <v>8.7999999999999995E-2</v>
      </c>
      <c r="E38" s="80">
        <v>7.1999999999999995E-2</v>
      </c>
      <c r="F38" s="80">
        <v>5.5E-2</v>
      </c>
      <c r="G38" s="80">
        <v>4.2000000000000003E-2</v>
      </c>
      <c r="H38" s="80">
        <v>0.02</v>
      </c>
      <c r="I38" s="80">
        <v>1.2999999999999999E-2</v>
      </c>
      <c r="J38" s="80">
        <v>6.0000000000000001E-3</v>
      </c>
      <c r="K38" s="80">
        <v>1E-3</v>
      </c>
      <c r="L38" s="80">
        <v>0</v>
      </c>
      <c r="M38" s="80">
        <v>0</v>
      </c>
      <c r="N38" s="81">
        <v>1E-3</v>
      </c>
      <c r="O38" s="78"/>
      <c r="Q38" s="79">
        <v>0.11799999999999999</v>
      </c>
      <c r="R38" s="80">
        <v>0.129</v>
      </c>
      <c r="S38" s="80">
        <v>0.129</v>
      </c>
      <c r="T38" s="80">
        <v>0.12531666699999999</v>
      </c>
      <c r="U38" s="80">
        <v>0.109</v>
      </c>
      <c r="V38" s="80">
        <v>8.7999999999999995E-2</v>
      </c>
      <c r="W38" s="80">
        <v>6.1116667E-2</v>
      </c>
      <c r="X38" s="80">
        <v>3.5000000000000003E-2</v>
      </c>
      <c r="Y38" s="80">
        <v>2.1999999999999999E-2</v>
      </c>
      <c r="Z38" s="80">
        <v>0.01</v>
      </c>
      <c r="AA38" s="80">
        <v>4.0000000000000001E-3</v>
      </c>
      <c r="AB38" s="81">
        <v>2.5249999999999999E-3</v>
      </c>
      <c r="AD38" s="129" t="s">
        <v>18</v>
      </c>
      <c r="AE38" s="121">
        <f>_xlfn.STDEV.S(AF14:AF18)</f>
        <v>38.739390100580046</v>
      </c>
      <c r="AF38" s="121">
        <f t="shared" ref="AF38:AP38" si="39">_xlfn.STDEV.S(AG14:AG18)</f>
        <v>35.597483361012948</v>
      </c>
      <c r="AG38" s="121">
        <f t="shared" si="39"/>
        <v>32.07476504912966</v>
      </c>
      <c r="AH38" s="121">
        <f t="shared" si="39"/>
        <v>25.448040780705494</v>
      </c>
      <c r="AI38" s="121">
        <f t="shared" si="39"/>
        <v>17.52781920718677</v>
      </c>
      <c r="AJ38" s="121">
        <f t="shared" si="39"/>
        <v>14.212592479281188</v>
      </c>
      <c r="AK38" s="121">
        <f t="shared" si="39"/>
        <v>5.837394833843855</v>
      </c>
      <c r="AL38" s="121">
        <f t="shared" si="39"/>
        <v>2.47415923260743</v>
      </c>
      <c r="AM38" s="121">
        <f t="shared" si="39"/>
        <v>1.4825745998279642</v>
      </c>
      <c r="AN38" s="121">
        <f t="shared" si="39"/>
        <v>2.4719868632518125</v>
      </c>
      <c r="AO38" s="121">
        <f t="shared" si="39"/>
        <v>1.003468544733096</v>
      </c>
      <c r="AP38" s="121">
        <f t="shared" si="39"/>
        <v>1.003468544733096</v>
      </c>
      <c r="AQ38" s="124"/>
    </row>
    <row r="39" spans="1:43" x14ac:dyDescent="0.25">
      <c r="A39" s="35">
        <v>14016</v>
      </c>
      <c r="B39" s="61">
        <v>2.2875536480686698</v>
      </c>
      <c r="C39" s="79">
        <v>0.111</v>
      </c>
      <c r="D39" s="80">
        <v>0.11</v>
      </c>
      <c r="E39" s="80">
        <v>0.10100000000000001</v>
      </c>
      <c r="F39" s="80">
        <v>7.9000000000000001E-2</v>
      </c>
      <c r="G39" s="80">
        <v>5.2516667000000003E-2</v>
      </c>
      <c r="H39" s="80">
        <v>3.5999999999999997E-2</v>
      </c>
      <c r="I39" s="80">
        <v>2.3E-2</v>
      </c>
      <c r="J39" s="80">
        <v>1.2E-2</v>
      </c>
      <c r="K39" s="80">
        <v>5.1250000000000002E-3</v>
      </c>
      <c r="L39" s="80">
        <v>2.725E-3</v>
      </c>
      <c r="M39" s="80">
        <v>3.4166699999999998E-4</v>
      </c>
      <c r="N39" s="81">
        <v>1E-3</v>
      </c>
      <c r="Q39" s="79">
        <v>0.10791666699999999</v>
      </c>
      <c r="R39" s="80">
        <v>0.122316667</v>
      </c>
      <c r="S39" s="80">
        <v>0.124</v>
      </c>
      <c r="T39" s="80">
        <v>0.11700000000000001</v>
      </c>
      <c r="U39" s="80">
        <v>0.107</v>
      </c>
      <c r="V39" s="80">
        <v>8.5916667000000002E-2</v>
      </c>
      <c r="W39" s="80">
        <v>5.8999999999999997E-2</v>
      </c>
      <c r="X39" s="80">
        <v>3.4000000000000002E-2</v>
      </c>
      <c r="Y39" s="80">
        <v>1.7000000000000001E-2</v>
      </c>
      <c r="Z39" s="80">
        <v>8.0000000000000002E-3</v>
      </c>
      <c r="AA39" s="80">
        <v>3.0000000000000001E-3</v>
      </c>
      <c r="AB39" s="81">
        <v>3.0000000000000001E-3</v>
      </c>
      <c r="AD39" s="130" t="s">
        <v>21</v>
      </c>
      <c r="AE39" s="98">
        <f>(AVERAGE(C47:C51)/AVERAGE($Q$11:$R$11))*100</f>
        <v>86.540569932416759</v>
      </c>
      <c r="AF39" s="98">
        <f t="shared" ref="AF39:AP39" si="40">(AVERAGE(D47:D51)/AVERAGE($Q$11:$R$11))*100</f>
        <v>85.286806264736512</v>
      </c>
      <c r="AG39" s="98">
        <f t="shared" si="40"/>
        <v>75.71991044876097</v>
      </c>
      <c r="AH39" s="98">
        <f t="shared" si="40"/>
        <v>65.035126947398197</v>
      </c>
      <c r="AI39" s="98">
        <f t="shared" si="40"/>
        <v>50.576700401006192</v>
      </c>
      <c r="AJ39" s="98">
        <f t="shared" si="40"/>
        <v>38.125530797401737</v>
      </c>
      <c r="AK39" s="98">
        <f t="shared" si="40"/>
        <v>26.156102874889132</v>
      </c>
      <c r="AL39" s="98">
        <f t="shared" si="40"/>
        <v>15.378676742547151</v>
      </c>
      <c r="AM39" s="98">
        <f t="shared" si="40"/>
        <v>7.8746236332319741</v>
      </c>
      <c r="AN39" s="98">
        <f t="shared" si="40"/>
        <v>3.7489384051965273</v>
      </c>
      <c r="AO39" s="98">
        <f t="shared" si="40"/>
        <v>1.7108005236541337</v>
      </c>
      <c r="AP39" s="98">
        <f t="shared" si="40"/>
        <v>0.92642630979199703</v>
      </c>
      <c r="AQ39" s="124"/>
    </row>
    <row r="40" spans="1:43" ht="15.75" thickBot="1" x14ac:dyDescent="0.3">
      <c r="A40" s="35">
        <v>14017</v>
      </c>
      <c r="B40" s="61">
        <v>1.8571428571428572</v>
      </c>
      <c r="C40" s="79">
        <v>0.01</v>
      </c>
      <c r="D40" s="80">
        <v>6.0000000000000001E-3</v>
      </c>
      <c r="E40" s="80">
        <v>4.0000000000000001E-3</v>
      </c>
      <c r="F40" s="80">
        <v>2E-3</v>
      </c>
      <c r="G40" s="80">
        <v>1.41667E-4</v>
      </c>
      <c r="H40" s="80">
        <v>1E-3</v>
      </c>
      <c r="I40" s="80">
        <v>8.25E-4</v>
      </c>
      <c r="J40" s="80">
        <v>8.4166700000000004E-4</v>
      </c>
      <c r="K40" s="80">
        <v>1E-3</v>
      </c>
      <c r="L40" s="80">
        <v>1E-3</v>
      </c>
      <c r="M40" s="80">
        <v>1.75E-4</v>
      </c>
      <c r="N40" s="81">
        <v>0</v>
      </c>
      <c r="Q40" s="47"/>
      <c r="AB40" s="82"/>
      <c r="AD40" s="130" t="s">
        <v>18</v>
      </c>
      <c r="AE40" s="121">
        <f>_xlfn.STDEV.S(AF19:AF23)</f>
        <v>200.10933208146989</v>
      </c>
      <c r="AF40" s="121">
        <f t="shared" ref="AF40:AP40" si="41">_xlfn.STDEV.S(AG19:AG23)</f>
        <v>202.5173492753286</v>
      </c>
      <c r="AG40" s="121">
        <f t="shared" si="41"/>
        <v>191.78996720762854</v>
      </c>
      <c r="AH40" s="121">
        <f t="shared" si="41"/>
        <v>185.70184664080756</v>
      </c>
      <c r="AI40" s="121">
        <f t="shared" si="41"/>
        <v>148.55099700837161</v>
      </c>
      <c r="AJ40" s="121">
        <f t="shared" si="41"/>
        <v>125.5469247288802</v>
      </c>
      <c r="AK40" s="121">
        <f t="shared" si="41"/>
        <v>91.940296932269504</v>
      </c>
      <c r="AL40" s="121">
        <f t="shared" si="41"/>
        <v>60.009876782643374</v>
      </c>
      <c r="AM40" s="121">
        <f t="shared" si="41"/>
        <v>32.309459483918239</v>
      </c>
      <c r="AN40" s="121">
        <f t="shared" si="41"/>
        <v>14.752673039972276</v>
      </c>
      <c r="AO40" s="121">
        <f t="shared" si="41"/>
        <v>4.7046309675867191</v>
      </c>
      <c r="AP40" s="121">
        <f t="shared" si="41"/>
        <v>2.3217901317969614</v>
      </c>
      <c r="AQ40" s="124"/>
    </row>
    <row r="41" spans="1:43" ht="15.75" thickBot="1" x14ac:dyDescent="0.3">
      <c r="A41" s="51">
        <v>14018</v>
      </c>
      <c r="B41" s="62">
        <v>1.8474576271186438</v>
      </c>
      <c r="C41" s="44">
        <v>0.100916667</v>
      </c>
      <c r="D41" s="45">
        <v>0.1</v>
      </c>
      <c r="E41" s="45">
        <v>9.7000000000000003E-2</v>
      </c>
      <c r="F41" s="45">
        <v>7.3999999999999996E-2</v>
      </c>
      <c r="G41" s="45">
        <v>5.3916667000000001E-2</v>
      </c>
      <c r="H41" s="45">
        <v>0.04</v>
      </c>
      <c r="I41" s="45">
        <v>2.1999999999999999E-2</v>
      </c>
      <c r="J41" s="45">
        <v>1.0999999999999999E-2</v>
      </c>
      <c r="K41" s="45">
        <v>5.7250000000000001E-3</v>
      </c>
      <c r="L41" s="45">
        <v>2E-3</v>
      </c>
      <c r="M41" s="45">
        <v>2.4166699999999999E-4</v>
      </c>
      <c r="N41" s="46">
        <v>1E-3</v>
      </c>
      <c r="O41" s="84"/>
      <c r="P41" s="84"/>
      <c r="Q41" s="43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5"/>
      <c r="AD41" s="128" t="s">
        <v>22</v>
      </c>
      <c r="AE41" s="98">
        <f>(AVERAGE(C52:C56)/AVERAGE($Q$13:$R$13))*100</f>
        <v>6.7206387569689925</v>
      </c>
      <c r="AF41" s="98">
        <f t="shared" ref="AF41:AP41" si="42">(AVERAGE(D52:D56)/AVERAGE($Q$13:$R$13))*100</f>
        <v>3.2533795281897504</v>
      </c>
      <c r="AG41" s="98">
        <f t="shared" si="42"/>
        <v>1.8164702365726104</v>
      </c>
      <c r="AH41" s="98">
        <f t="shared" si="42"/>
        <v>6.3531272453260943</v>
      </c>
      <c r="AI41" s="98">
        <f t="shared" si="42"/>
        <v>0.44131496846980456</v>
      </c>
      <c r="AJ41" s="98">
        <f t="shared" si="42"/>
        <v>0.7666529212887796</v>
      </c>
      <c r="AK41" s="98">
        <f t="shared" si="42"/>
        <v>1.0844598427299168</v>
      </c>
      <c r="AL41" s="98">
        <f t="shared" si="42"/>
        <v>0.94739622841043225</v>
      </c>
      <c r="AM41" s="98">
        <f t="shared" si="42"/>
        <v>1.4459464569732221</v>
      </c>
      <c r="AN41" s="98">
        <f t="shared" si="42"/>
        <v>0.90371653560826393</v>
      </c>
      <c r="AO41" s="98">
        <f t="shared" si="42"/>
        <v>0.62958930696929527</v>
      </c>
      <c r="AP41" s="98">
        <f t="shared" si="42"/>
        <v>0.20785480318990068</v>
      </c>
      <c r="AQ41" s="124"/>
    </row>
    <row r="42" spans="1:43" ht="15.75" thickBot="1" x14ac:dyDescent="0.3">
      <c r="A42" s="59">
        <v>14019</v>
      </c>
      <c r="B42" s="63">
        <v>1.9933774834437084</v>
      </c>
      <c r="C42" s="40">
        <v>6.4000000000000001E-2</v>
      </c>
      <c r="D42" s="41">
        <v>5.1558332999999998E-2</v>
      </c>
      <c r="E42" s="41">
        <v>4.3999999999999997E-2</v>
      </c>
      <c r="F42" s="41">
        <v>2.7E-2</v>
      </c>
      <c r="G42" s="41">
        <v>1.4999999999999999E-2</v>
      </c>
      <c r="H42" s="41">
        <v>1.7000000000000001E-2</v>
      </c>
      <c r="I42" s="41">
        <v>0</v>
      </c>
      <c r="J42" s="41">
        <v>3.0000000000000001E-3</v>
      </c>
      <c r="K42" s="41">
        <v>3.0000000000000001E-3</v>
      </c>
      <c r="L42" s="41">
        <v>5.0000000000000001E-3</v>
      </c>
      <c r="M42" s="41">
        <v>4.0000000000000001E-3</v>
      </c>
      <c r="N42" s="42">
        <v>4.0000000000000001E-3</v>
      </c>
      <c r="O42" s="86"/>
      <c r="P42" s="86"/>
      <c r="Q42" s="59" t="s">
        <v>25</v>
      </c>
      <c r="R42" s="87"/>
      <c r="S42" s="88"/>
      <c r="T42" s="88"/>
      <c r="U42" s="88"/>
      <c r="V42" s="88"/>
      <c r="W42" s="88"/>
      <c r="X42" s="88"/>
      <c r="Y42" s="88"/>
      <c r="Z42" s="88"/>
      <c r="AA42" s="88"/>
      <c r="AB42" s="89"/>
      <c r="AD42" s="129" t="s">
        <v>18</v>
      </c>
      <c r="AE42" s="121">
        <f>_xlfn.STDEV.S(AF24:AF28)</f>
        <v>21.067558573217809</v>
      </c>
      <c r="AF42" s="121">
        <f t="shared" ref="AF42:AP42" si="43">_xlfn.STDEV.S(AG24:AG28)</f>
        <v>10.170862848751554</v>
      </c>
      <c r="AG42" s="121">
        <f t="shared" si="43"/>
        <v>4.828793465162355</v>
      </c>
      <c r="AH42" s="121">
        <f t="shared" si="43"/>
        <v>18.093789216693164</v>
      </c>
      <c r="AI42" s="121">
        <f t="shared" si="43"/>
        <v>1.3874623561390205</v>
      </c>
      <c r="AJ42" s="121">
        <f t="shared" si="43"/>
        <v>2.723042780391606</v>
      </c>
      <c r="AK42" s="121">
        <f t="shared" si="43"/>
        <v>1.791427876354744</v>
      </c>
      <c r="AL42" s="121">
        <f t="shared" si="43"/>
        <v>1.7181438124810033</v>
      </c>
      <c r="AM42" s="121">
        <f t="shared" si="43"/>
        <v>2.6977529441689874</v>
      </c>
      <c r="AN42" s="121">
        <f t="shared" si="43"/>
        <v>1.1733256923970077</v>
      </c>
      <c r="AO42" s="121">
        <f t="shared" si="43"/>
        <v>1.2601852041978783</v>
      </c>
      <c r="AP42" s="121">
        <f t="shared" si="43"/>
        <v>0.92194206990987648</v>
      </c>
      <c r="AQ42" s="124"/>
    </row>
    <row r="43" spans="1:43" x14ac:dyDescent="0.25">
      <c r="A43" s="35">
        <v>14020</v>
      </c>
      <c r="B43" s="64"/>
      <c r="C43" s="79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1"/>
      <c r="Q43" s="79">
        <v>0.111</v>
      </c>
      <c r="R43" s="80">
        <v>0.108</v>
      </c>
      <c r="S43" s="80">
        <v>0.112</v>
      </c>
      <c r="T43" s="80">
        <v>0.109</v>
      </c>
      <c r="U43" s="80">
        <v>0.1</v>
      </c>
      <c r="V43" s="80">
        <v>7.3999999999999996E-2</v>
      </c>
      <c r="W43" s="80">
        <v>4.8000000000000001E-2</v>
      </c>
      <c r="X43" s="80">
        <v>3.0258332999999998E-2</v>
      </c>
      <c r="Y43" s="80">
        <v>1.0999999999999999E-2</v>
      </c>
      <c r="Z43" s="80">
        <v>2E-3</v>
      </c>
      <c r="AA43" s="80">
        <v>2E-3</v>
      </c>
      <c r="AB43" s="81">
        <v>2E-3</v>
      </c>
    </row>
    <row r="44" spans="1:43" x14ac:dyDescent="0.25">
      <c r="A44" s="35">
        <v>14021</v>
      </c>
      <c r="B44" s="64">
        <v>2.4492753623188408</v>
      </c>
      <c r="C44" s="79">
        <v>6.0999999999999999E-2</v>
      </c>
      <c r="D44" s="80">
        <v>5.6000000000000001E-2</v>
      </c>
      <c r="E44" s="80">
        <v>4.4999999999999998E-2</v>
      </c>
      <c r="F44" s="80">
        <v>3.5999999999999997E-2</v>
      </c>
      <c r="G44" s="80">
        <v>2.1999999999999999E-2</v>
      </c>
      <c r="H44" s="80">
        <v>1.4E-2</v>
      </c>
      <c r="I44" s="80">
        <v>6.1166670000000001E-3</v>
      </c>
      <c r="J44" s="80">
        <v>0</v>
      </c>
      <c r="K44" s="80">
        <v>1E-3</v>
      </c>
      <c r="L44" s="80">
        <v>3.0000000000000001E-3</v>
      </c>
      <c r="M44" s="80">
        <v>3.0000000000000001E-3</v>
      </c>
      <c r="N44" s="81">
        <v>3.0000000000000001E-3</v>
      </c>
      <c r="Q44" s="79">
        <v>0.107</v>
      </c>
      <c r="R44" s="80">
        <v>0.111</v>
      </c>
      <c r="S44" s="80">
        <v>0.109</v>
      </c>
      <c r="T44" s="80">
        <v>0.106</v>
      </c>
      <c r="U44" s="80">
        <v>9.2999999999999999E-2</v>
      </c>
      <c r="V44" s="80">
        <v>7.2999999999999995E-2</v>
      </c>
      <c r="W44" s="80">
        <v>4.2000000000000003E-2</v>
      </c>
      <c r="X44" s="80">
        <v>2.5999999999999999E-2</v>
      </c>
      <c r="Y44" s="80">
        <v>8.9999999999999993E-3</v>
      </c>
      <c r="Z44" s="80">
        <v>3.0000000000000001E-3</v>
      </c>
      <c r="AA44" s="80">
        <v>2E-3</v>
      </c>
      <c r="AB44" s="81">
        <v>2E-3</v>
      </c>
    </row>
    <row r="45" spans="1:43" x14ac:dyDescent="0.25">
      <c r="A45" s="35">
        <v>14022</v>
      </c>
      <c r="B45" s="64">
        <v>1.4366812227074235</v>
      </c>
      <c r="C45" s="79">
        <v>3.5999999999999997E-2</v>
      </c>
      <c r="D45" s="80">
        <v>0.03</v>
      </c>
      <c r="E45" s="80">
        <v>1.9E-2</v>
      </c>
      <c r="F45" s="80">
        <v>1.4E-2</v>
      </c>
      <c r="G45" s="80">
        <v>5.0000000000000001E-3</v>
      </c>
      <c r="H45" s="80">
        <v>1E-3</v>
      </c>
      <c r="I45" s="80">
        <v>3.0000000000000001E-3</v>
      </c>
      <c r="J45" s="80">
        <v>3.0000000000000001E-3</v>
      </c>
      <c r="K45" s="80">
        <v>4.0000000000000001E-3</v>
      </c>
      <c r="L45" s="80">
        <v>3.0000000000000001E-3</v>
      </c>
      <c r="M45" s="80">
        <v>4.0000000000000001E-3</v>
      </c>
      <c r="N45" s="81">
        <v>4.0000000000000001E-3</v>
      </c>
      <c r="Q45" s="47"/>
      <c r="AB45" s="82"/>
    </row>
    <row r="46" spans="1:43" ht="15.75" thickBot="1" x14ac:dyDescent="0.3">
      <c r="A46" s="51">
        <v>14023</v>
      </c>
      <c r="B46" s="65">
        <v>1.4716981132075471</v>
      </c>
      <c r="C46" s="44">
        <v>6.6000000000000003E-2</v>
      </c>
      <c r="D46" s="45">
        <v>6.2E-2</v>
      </c>
      <c r="E46" s="45">
        <v>5.2999999999999999E-2</v>
      </c>
      <c r="F46" s="45">
        <v>3.7999999999999999E-2</v>
      </c>
      <c r="G46" s="45">
        <v>2.3E-2</v>
      </c>
      <c r="H46" s="45">
        <v>1.2999999999999999E-2</v>
      </c>
      <c r="I46" s="45">
        <v>3.0000000000000001E-3</v>
      </c>
      <c r="J46" s="45">
        <v>1E-3</v>
      </c>
      <c r="K46" s="45">
        <v>3.0000000000000001E-3</v>
      </c>
      <c r="L46" s="45">
        <v>3.0000000000000001E-3</v>
      </c>
      <c r="M46" s="45">
        <v>4.0000000000000001E-3</v>
      </c>
      <c r="N46" s="46">
        <v>4.0000000000000001E-3</v>
      </c>
      <c r="O46" s="84"/>
      <c r="P46" s="84"/>
      <c r="Q46" s="43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5"/>
    </row>
    <row r="47" spans="1:43" x14ac:dyDescent="0.25">
      <c r="A47" s="59">
        <v>14024</v>
      </c>
      <c r="B47" s="66">
        <v>6.1724137931034502</v>
      </c>
      <c r="C47" s="40">
        <v>0.106</v>
      </c>
      <c r="D47" s="41">
        <v>0.10566666700000001</v>
      </c>
      <c r="E47" s="41">
        <v>9.5666666999999997E-2</v>
      </c>
      <c r="F47" s="41">
        <v>8.7999999999999995E-2</v>
      </c>
      <c r="G47" s="41">
        <v>6.7000000000000004E-2</v>
      </c>
      <c r="H47" s="41">
        <v>5.2999999999999999E-2</v>
      </c>
      <c r="I47" s="41">
        <v>3.5000000000000003E-2</v>
      </c>
      <c r="J47" s="41">
        <v>0.02</v>
      </c>
      <c r="K47" s="41">
        <v>8.9999999999999993E-3</v>
      </c>
      <c r="L47" s="41">
        <v>3.0000000000000001E-3</v>
      </c>
      <c r="M47" s="41">
        <v>1.2333330000000001E-3</v>
      </c>
      <c r="N47" s="42">
        <v>1E-3</v>
      </c>
      <c r="O47" s="86"/>
      <c r="P47" s="86"/>
      <c r="Q47" s="59" t="s">
        <v>25</v>
      </c>
      <c r="R47" s="87"/>
      <c r="S47" s="88"/>
      <c r="T47" s="88"/>
      <c r="U47" s="88"/>
      <c r="V47" s="88"/>
      <c r="W47" s="88"/>
      <c r="X47" s="88"/>
      <c r="Y47" s="88"/>
      <c r="Z47" s="88"/>
      <c r="AA47" s="88"/>
      <c r="AB47" s="89"/>
    </row>
    <row r="48" spans="1:43" x14ac:dyDescent="0.25">
      <c r="A48" s="35">
        <v>14025</v>
      </c>
      <c r="B48" s="67">
        <v>3.4590163934426221</v>
      </c>
      <c r="C48" s="79">
        <v>0.10856666700000001</v>
      </c>
      <c r="D48" s="80">
        <v>0.105466667</v>
      </c>
      <c r="E48" s="80">
        <v>9.2999999999999999E-2</v>
      </c>
      <c r="F48" s="80">
        <v>7.9000000000000001E-2</v>
      </c>
      <c r="G48" s="80">
        <v>0.06</v>
      </c>
      <c r="H48" s="80">
        <v>3.8766666999999998E-2</v>
      </c>
      <c r="I48" s="80">
        <v>2.1999999999999999E-2</v>
      </c>
      <c r="J48" s="80">
        <v>8.0000000000000002E-3</v>
      </c>
      <c r="K48" s="80">
        <v>2.0999999999999999E-3</v>
      </c>
      <c r="L48" s="80">
        <v>1E-3</v>
      </c>
      <c r="M48" s="80">
        <v>1E-3</v>
      </c>
      <c r="N48" s="81">
        <v>1E-3</v>
      </c>
      <c r="Q48" s="79">
        <v>0.11</v>
      </c>
      <c r="R48" s="80">
        <v>0.111</v>
      </c>
      <c r="S48" s="80">
        <v>0.112</v>
      </c>
      <c r="T48" s="80">
        <v>0.107</v>
      </c>
      <c r="U48" s="80">
        <v>9.7000000000000003E-2</v>
      </c>
      <c r="V48" s="80">
        <v>7.1999999999999995E-2</v>
      </c>
      <c r="W48" s="80">
        <v>5.0999999999999997E-2</v>
      </c>
      <c r="X48" s="80">
        <v>2.8000000000000001E-2</v>
      </c>
      <c r="Y48" s="80">
        <v>1.2999999999999999E-2</v>
      </c>
      <c r="Z48" s="80">
        <v>6.6666670000000003E-3</v>
      </c>
      <c r="AA48" s="80">
        <v>1E-3</v>
      </c>
      <c r="AB48" s="81">
        <v>2.9999999999999997E-4</v>
      </c>
    </row>
    <row r="49" spans="1:28" x14ac:dyDescent="0.25">
      <c r="A49" s="35">
        <v>14026</v>
      </c>
      <c r="B49" s="67">
        <v>1.6437768240343351</v>
      </c>
      <c r="C49" s="79">
        <v>6.9866666999999993E-2</v>
      </c>
      <c r="D49" s="80">
        <v>7.5999999999999998E-2</v>
      </c>
      <c r="E49" s="80">
        <v>6.5000000000000002E-2</v>
      </c>
      <c r="F49" s="80">
        <v>4.9000000000000002E-2</v>
      </c>
      <c r="G49" s="80">
        <v>3.5966667000000001E-2</v>
      </c>
      <c r="H49" s="80">
        <v>2.3E-2</v>
      </c>
      <c r="I49" s="80">
        <v>1.2999999999999999E-2</v>
      </c>
      <c r="J49" s="80">
        <v>5.0000000000000001E-3</v>
      </c>
      <c r="K49" s="80">
        <v>2.3999999999999998E-3</v>
      </c>
      <c r="L49" s="80">
        <v>2.3333300000000001E-4</v>
      </c>
      <c r="M49" s="80">
        <v>1E-3</v>
      </c>
      <c r="N49" s="81">
        <v>0</v>
      </c>
      <c r="Q49" s="79">
        <v>0.10576666699999999</v>
      </c>
      <c r="R49" s="80">
        <v>0.105</v>
      </c>
      <c r="S49" s="80">
        <v>0.107</v>
      </c>
      <c r="T49" s="80">
        <v>0.10199999999999999</v>
      </c>
      <c r="U49" s="80">
        <v>8.8999999999999996E-2</v>
      </c>
      <c r="V49" s="80">
        <v>7.3999999999999996E-2</v>
      </c>
      <c r="W49" s="80">
        <v>4.7E-2</v>
      </c>
      <c r="X49" s="80">
        <v>2.8000000000000001E-2</v>
      </c>
      <c r="Y49" s="80">
        <v>1.2999999999999999E-2</v>
      </c>
      <c r="Z49" s="80">
        <v>5.0000000000000001E-3</v>
      </c>
      <c r="AA49" s="80">
        <v>8.66667E-4</v>
      </c>
      <c r="AB49" s="81">
        <v>0</v>
      </c>
    </row>
    <row r="50" spans="1:28" x14ac:dyDescent="0.25">
      <c r="A50" s="35">
        <v>14027</v>
      </c>
      <c r="B50" s="67">
        <v>2.2295081967213117</v>
      </c>
      <c r="C50" s="79">
        <v>6.6166666999999998E-2</v>
      </c>
      <c r="D50" s="80">
        <v>5.3166667000000001E-2</v>
      </c>
      <c r="E50" s="80">
        <v>3.5000000000000003E-2</v>
      </c>
      <c r="F50" s="80">
        <v>2.1000000000000001E-2</v>
      </c>
      <c r="G50" s="80">
        <v>0.01</v>
      </c>
      <c r="H50" s="80">
        <v>3.0000000000000001E-3</v>
      </c>
      <c r="I50" s="80">
        <v>1.6666700000000001E-4</v>
      </c>
      <c r="J50" s="80">
        <v>1E-3</v>
      </c>
      <c r="K50" s="80">
        <v>1E-3</v>
      </c>
      <c r="L50" s="80">
        <v>2E-3</v>
      </c>
      <c r="M50" s="80">
        <v>1E-3</v>
      </c>
      <c r="N50" s="81">
        <v>1E-3</v>
      </c>
      <c r="Q50" s="47"/>
      <c r="AB50" s="82"/>
    </row>
    <row r="51" spans="1:28" ht="15.75" thickBot="1" x14ac:dyDescent="0.3">
      <c r="A51" s="51">
        <v>14028</v>
      </c>
      <c r="B51" s="68">
        <v>2.7647058823529407</v>
      </c>
      <c r="C51" s="44">
        <v>0.116466667</v>
      </c>
      <c r="D51" s="45">
        <v>0.12</v>
      </c>
      <c r="E51" s="45">
        <v>0.12</v>
      </c>
      <c r="F51" s="45">
        <v>0.114</v>
      </c>
      <c r="G51" s="45">
        <v>0.1</v>
      </c>
      <c r="H51" s="45">
        <v>8.7999999999999995E-2</v>
      </c>
      <c r="I51" s="45">
        <v>7.0999999999999994E-2</v>
      </c>
      <c r="J51" s="45">
        <v>4.9000000000000002E-2</v>
      </c>
      <c r="K51" s="45">
        <v>2.8000000000000001E-2</v>
      </c>
      <c r="L51" s="45">
        <v>1.4E-2</v>
      </c>
      <c r="M51" s="45">
        <v>5.0000000000000001E-3</v>
      </c>
      <c r="N51" s="46">
        <v>2E-3</v>
      </c>
      <c r="O51" s="84"/>
      <c r="P51" s="84"/>
      <c r="Q51" s="43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5"/>
    </row>
    <row r="52" spans="1:28" x14ac:dyDescent="0.25">
      <c r="A52" s="59">
        <v>14029</v>
      </c>
      <c r="B52" s="69">
        <v>1.5190311418685123</v>
      </c>
      <c r="C52" s="40">
        <v>2.1416669999999999E-3</v>
      </c>
      <c r="D52" s="41">
        <v>0</v>
      </c>
      <c r="E52" s="41">
        <v>1E-3</v>
      </c>
      <c r="F52" s="41">
        <v>1E-3</v>
      </c>
      <c r="G52" s="41">
        <v>0</v>
      </c>
      <c r="H52" s="41">
        <v>0</v>
      </c>
      <c r="I52" s="41">
        <v>1E-3</v>
      </c>
      <c r="J52" s="41">
        <v>1E-3</v>
      </c>
      <c r="K52" s="41">
        <v>1E-3</v>
      </c>
      <c r="L52" s="41">
        <v>2E-3</v>
      </c>
      <c r="M52" s="41">
        <v>1E-3</v>
      </c>
      <c r="N52" s="42">
        <v>1.4999999999999999E-4</v>
      </c>
      <c r="O52" s="86"/>
      <c r="P52" s="86"/>
      <c r="Q52" s="59" t="s">
        <v>25</v>
      </c>
      <c r="R52" s="87"/>
      <c r="S52" s="88"/>
      <c r="T52" s="88"/>
      <c r="U52" s="88"/>
      <c r="V52" s="88"/>
      <c r="W52" s="88"/>
      <c r="X52" s="88"/>
      <c r="Y52" s="88"/>
      <c r="Z52" s="88"/>
      <c r="AA52" s="88"/>
      <c r="AB52" s="89"/>
    </row>
    <row r="53" spans="1:28" x14ac:dyDescent="0.25">
      <c r="A53" s="35">
        <v>14030</v>
      </c>
      <c r="B53" s="70">
        <v>2</v>
      </c>
      <c r="C53" s="79">
        <v>4.0416669999999997E-3</v>
      </c>
      <c r="D53" s="80">
        <v>2E-3</v>
      </c>
      <c r="E53" s="80">
        <v>1E-3</v>
      </c>
      <c r="F53" s="80">
        <v>1.4999999999999999E-4</v>
      </c>
      <c r="G53" s="80">
        <v>0</v>
      </c>
      <c r="H53" s="80">
        <v>0</v>
      </c>
      <c r="I53" s="80">
        <v>0</v>
      </c>
      <c r="J53" s="80">
        <v>0</v>
      </c>
      <c r="K53" s="80">
        <v>1E-3</v>
      </c>
      <c r="L53" s="80">
        <v>0</v>
      </c>
      <c r="M53" s="80">
        <v>0</v>
      </c>
      <c r="N53" s="81">
        <v>0</v>
      </c>
      <c r="Q53" s="79">
        <v>0.109508333</v>
      </c>
      <c r="R53" s="80">
        <v>0.11610833299999999</v>
      </c>
      <c r="S53" s="80">
        <v>0.11899999999999999</v>
      </c>
      <c r="T53" s="80">
        <v>0.115508333</v>
      </c>
      <c r="U53" s="80">
        <v>0.10390833300000001</v>
      </c>
      <c r="V53" s="80">
        <v>7.4999999999999997E-2</v>
      </c>
      <c r="W53" s="80">
        <v>5.3999999999999999E-2</v>
      </c>
      <c r="X53" s="80">
        <v>0.04</v>
      </c>
      <c r="Y53" s="80">
        <v>1.6E-2</v>
      </c>
      <c r="Z53" s="80">
        <v>7.0000000000000001E-3</v>
      </c>
      <c r="AA53" s="80">
        <v>4.0000000000000001E-3</v>
      </c>
      <c r="AB53" s="81">
        <v>3.0416670000000001E-3</v>
      </c>
    </row>
    <row r="54" spans="1:28" x14ac:dyDescent="0.25">
      <c r="A54" s="35">
        <v>14031</v>
      </c>
      <c r="B54" s="70">
        <v>2.3274336283185839</v>
      </c>
      <c r="C54" s="79">
        <v>0</v>
      </c>
      <c r="D54" s="80">
        <v>0</v>
      </c>
      <c r="E54" s="80">
        <v>5.0000000000000002E-5</v>
      </c>
      <c r="F54" s="80">
        <v>8.0000000000000002E-3</v>
      </c>
      <c r="G54" s="80">
        <v>1E-3</v>
      </c>
      <c r="H54" s="80">
        <v>1E-3</v>
      </c>
      <c r="I54" s="80">
        <v>2E-3</v>
      </c>
      <c r="J54" s="80">
        <v>2E-3</v>
      </c>
      <c r="K54" s="80">
        <v>1E-3</v>
      </c>
      <c r="L54" s="80">
        <v>1E-3</v>
      </c>
      <c r="M54" s="80">
        <v>2.4166699999999999E-4</v>
      </c>
      <c r="N54" s="81">
        <v>1E-3</v>
      </c>
      <c r="Q54" s="79">
        <v>0.109</v>
      </c>
      <c r="R54" s="80">
        <v>0.108</v>
      </c>
      <c r="S54" s="80">
        <v>0.114</v>
      </c>
      <c r="T54" s="80">
        <v>0.10880833299999999</v>
      </c>
      <c r="U54" s="80">
        <v>9.7000000000000003E-2</v>
      </c>
      <c r="V54" s="80">
        <v>7.6999999999999999E-2</v>
      </c>
      <c r="W54" s="80">
        <v>5.1999999999999998E-2</v>
      </c>
      <c r="X54" s="80">
        <v>0.03</v>
      </c>
      <c r="Y54" s="80">
        <v>1.7999999999999999E-2</v>
      </c>
      <c r="Z54" s="80">
        <v>6.0000000000000001E-3</v>
      </c>
      <c r="AA54" s="80">
        <v>3.4416669999999998E-3</v>
      </c>
      <c r="AB54" s="81">
        <v>1E-3</v>
      </c>
    </row>
    <row r="55" spans="1:28" x14ac:dyDescent="0.25">
      <c r="A55" s="35">
        <v>14032</v>
      </c>
      <c r="B55" s="70">
        <v>2.2000000000000002</v>
      </c>
      <c r="C55" s="79">
        <v>2.5999999999999999E-2</v>
      </c>
      <c r="D55" s="80">
        <v>1.2E-2</v>
      </c>
      <c r="E55" s="80">
        <v>6.0000000000000001E-3</v>
      </c>
      <c r="F55" s="80">
        <v>1.0999999999999999E-2</v>
      </c>
      <c r="G55" s="80">
        <v>1.441667E-3</v>
      </c>
      <c r="H55" s="80">
        <v>1E-3</v>
      </c>
      <c r="I55" s="80">
        <v>2E-3</v>
      </c>
      <c r="J55" s="80">
        <v>1E-3</v>
      </c>
      <c r="K55" s="80">
        <v>4.0000000000000001E-3</v>
      </c>
      <c r="L55" s="80">
        <v>1E-3</v>
      </c>
      <c r="M55" s="80">
        <v>1.2416669999999999E-3</v>
      </c>
      <c r="N55" s="81">
        <v>0</v>
      </c>
      <c r="Q55" s="47"/>
      <c r="AB55" s="82"/>
    </row>
    <row r="56" spans="1:28" ht="15.75" thickBot="1" x14ac:dyDescent="0.3">
      <c r="A56" s="51">
        <v>14033</v>
      </c>
      <c r="B56" s="71">
        <v>3.2900763358778624</v>
      </c>
      <c r="C56" s="44">
        <v>5.0000000000000001E-3</v>
      </c>
      <c r="D56" s="45">
        <v>4.0000000000000001E-3</v>
      </c>
      <c r="E56" s="45">
        <v>2E-3</v>
      </c>
      <c r="F56" s="45">
        <v>1.4999999999999999E-2</v>
      </c>
      <c r="G56" s="45">
        <v>0</v>
      </c>
      <c r="H56" s="45">
        <v>2.2416670000000001E-3</v>
      </c>
      <c r="I56" s="45">
        <v>1E-3</v>
      </c>
      <c r="J56" s="45">
        <v>1.2416669999999999E-3</v>
      </c>
      <c r="K56" s="45">
        <v>1E-3</v>
      </c>
      <c r="L56" s="45">
        <v>1E-3</v>
      </c>
      <c r="M56" s="45">
        <v>1E-3</v>
      </c>
      <c r="N56" s="46">
        <v>0</v>
      </c>
      <c r="O56" s="84"/>
      <c r="P56" s="84"/>
      <c r="Q56" s="43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5"/>
    </row>
    <row r="57" spans="1:28" x14ac:dyDescent="0.25"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1:28" x14ac:dyDescent="0.25"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</row>
    <row r="60" spans="1:28" x14ac:dyDescent="0.25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</row>
    <row r="61" spans="1:28" x14ac:dyDescent="0.25"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</row>
    <row r="63" spans="1:28" x14ac:dyDescent="0.25"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</row>
    <row r="64" spans="1:28" x14ac:dyDescent="0.25"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</row>
  </sheetData>
  <pageMargins left="0.25" right="0.25" top="0.75" bottom="0.75" header="0.3" footer="0.3"/>
  <pageSetup paperSize="9" scale="36" orientation="landscape" horizontalDpi="4294967293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AQ133"/>
  <sheetViews>
    <sheetView topLeftCell="H9" zoomScale="70" zoomScaleNormal="70" workbookViewId="0">
      <selection activeCell="AI33" sqref="AI33:AI42"/>
    </sheetView>
  </sheetViews>
  <sheetFormatPr defaultColWidth="8.85546875" defaultRowHeight="15" x14ac:dyDescent="0.25"/>
  <sheetData>
    <row r="1" spans="1:43" x14ac:dyDescent="0.25">
      <c r="A1" t="s">
        <v>29</v>
      </c>
    </row>
    <row r="2" spans="1:43" ht="15.75" thickBot="1" x14ac:dyDescent="0.3"/>
    <row r="3" spans="1:43" ht="15.75" thickBot="1" x14ac:dyDescent="0.3">
      <c r="A3" s="18" t="s">
        <v>13</v>
      </c>
      <c r="B3" s="19" t="s">
        <v>14</v>
      </c>
      <c r="C3" s="20" t="s">
        <v>15</v>
      </c>
      <c r="D3" s="21"/>
      <c r="E3" s="21"/>
      <c r="F3" s="21"/>
      <c r="G3" s="21"/>
      <c r="H3" s="21"/>
      <c r="I3" s="21"/>
      <c r="J3" s="21"/>
      <c r="K3" s="21"/>
      <c r="L3" s="21"/>
      <c r="M3" s="21"/>
      <c r="N3" s="22"/>
      <c r="Q3" s="23" t="s">
        <v>16</v>
      </c>
      <c r="R3" s="24"/>
      <c r="S3" s="24"/>
      <c r="T3" s="24"/>
      <c r="U3" s="24"/>
      <c r="V3" s="24"/>
      <c r="W3" s="24"/>
      <c r="X3" s="24"/>
      <c r="Y3" s="24"/>
      <c r="Z3" s="24"/>
      <c r="AA3" s="24"/>
      <c r="AB3" s="25"/>
      <c r="AD3" s="91" t="s">
        <v>13</v>
      </c>
      <c r="AE3" s="92" t="s">
        <v>14</v>
      </c>
      <c r="AF3" s="37">
        <v>50</v>
      </c>
      <c r="AG3" s="38">
        <v>100</v>
      </c>
      <c r="AH3" s="38">
        <v>200</v>
      </c>
      <c r="AI3" s="38">
        <v>400</v>
      </c>
      <c r="AJ3" s="38">
        <v>800</v>
      </c>
      <c r="AK3" s="38">
        <v>1600</v>
      </c>
      <c r="AL3" s="38">
        <v>3200</v>
      </c>
      <c r="AM3" s="38">
        <v>6400</v>
      </c>
      <c r="AN3" s="38">
        <v>12800</v>
      </c>
      <c r="AO3" s="38">
        <v>25600</v>
      </c>
      <c r="AP3" s="38">
        <v>51200</v>
      </c>
      <c r="AQ3" s="39">
        <v>102400</v>
      </c>
    </row>
    <row r="4" spans="1:43" ht="12.6" customHeight="1" thickBot="1" x14ac:dyDescent="0.3">
      <c r="A4" s="26">
        <v>14009</v>
      </c>
      <c r="B4" s="27">
        <v>1.1025641025641026</v>
      </c>
      <c r="C4" s="28">
        <v>50</v>
      </c>
      <c r="D4" s="29">
        <v>100</v>
      </c>
      <c r="E4" s="29">
        <v>200</v>
      </c>
      <c r="F4" s="29">
        <v>400</v>
      </c>
      <c r="G4" s="29">
        <v>800</v>
      </c>
      <c r="H4" s="29">
        <v>1600</v>
      </c>
      <c r="I4" s="29">
        <v>3200</v>
      </c>
      <c r="J4" s="29">
        <v>6400</v>
      </c>
      <c r="K4" s="29">
        <v>12800</v>
      </c>
      <c r="L4" s="29">
        <v>25600</v>
      </c>
      <c r="M4" s="29">
        <v>51200</v>
      </c>
      <c r="N4" s="30">
        <v>102400</v>
      </c>
      <c r="P4" s="31"/>
      <c r="Q4" s="32">
        <v>1</v>
      </c>
      <c r="R4" s="33">
        <f>Q4/2</f>
        <v>0.5</v>
      </c>
      <c r="S4" s="33">
        <f t="shared" ref="S4:AB4" si="0">R4/2</f>
        <v>0.25</v>
      </c>
      <c r="T4" s="33">
        <f t="shared" si="0"/>
        <v>0.125</v>
      </c>
      <c r="U4" s="33">
        <f t="shared" si="0"/>
        <v>6.25E-2</v>
      </c>
      <c r="V4" s="33">
        <f t="shared" si="0"/>
        <v>3.125E-2</v>
      </c>
      <c r="W4" s="33">
        <f t="shared" si="0"/>
        <v>1.5625E-2</v>
      </c>
      <c r="X4" s="33">
        <f t="shared" si="0"/>
        <v>7.8125E-3</v>
      </c>
      <c r="Y4" s="33">
        <f t="shared" si="0"/>
        <v>3.90625E-3</v>
      </c>
      <c r="Z4" s="33">
        <f t="shared" si="0"/>
        <v>1.953125E-3</v>
      </c>
      <c r="AA4" s="33">
        <f t="shared" si="0"/>
        <v>9.765625E-4</v>
      </c>
      <c r="AB4" s="34">
        <f t="shared" si="0"/>
        <v>4.8828125E-4</v>
      </c>
      <c r="AD4" s="96">
        <v>14009</v>
      </c>
      <c r="AE4" s="97">
        <v>1</v>
      </c>
      <c r="AF4" s="98">
        <f>((C32/AVERAGE($Q$5:$R$5))*100)*$B$4</f>
        <v>11.542426959985846</v>
      </c>
      <c r="AG4" s="99">
        <f t="shared" ref="AG4:AQ4" si="1">((D32/AVERAGE($Q$5:$R$5))*100)*$B$4</f>
        <v>6.4532659821739058</v>
      </c>
      <c r="AH4" s="99">
        <f t="shared" si="1"/>
        <v>2.675744431633083</v>
      </c>
      <c r="AI4" s="99">
        <f t="shared" si="1"/>
        <v>0</v>
      </c>
      <c r="AJ4" s="99">
        <f t="shared" si="1"/>
        <v>0</v>
      </c>
      <c r="AK4" s="99">
        <f t="shared" si="1"/>
        <v>0</v>
      </c>
      <c r="AL4" s="99">
        <f t="shared" si="1"/>
        <v>0</v>
      </c>
      <c r="AM4" s="99">
        <f t="shared" si="1"/>
        <v>0</v>
      </c>
      <c r="AN4" s="99">
        <f t="shared" si="1"/>
        <v>0</v>
      </c>
      <c r="AO4" s="99">
        <f t="shared" si="1"/>
        <v>0</v>
      </c>
      <c r="AP4" s="99">
        <f t="shared" si="1"/>
        <v>0</v>
      </c>
      <c r="AQ4" s="100">
        <f t="shared" si="1"/>
        <v>0</v>
      </c>
    </row>
    <row r="5" spans="1:43" x14ac:dyDescent="0.25">
      <c r="A5" s="35">
        <v>14010</v>
      </c>
      <c r="B5" s="36">
        <v>1.111694404110354</v>
      </c>
      <c r="C5" s="37">
        <v>50</v>
      </c>
      <c r="D5" s="38">
        <v>100</v>
      </c>
      <c r="E5" s="38">
        <v>200</v>
      </c>
      <c r="F5" s="38">
        <v>400</v>
      </c>
      <c r="G5" s="38">
        <v>800</v>
      </c>
      <c r="H5" s="38">
        <v>1600</v>
      </c>
      <c r="I5" s="38">
        <v>3200</v>
      </c>
      <c r="J5" s="38">
        <v>6400</v>
      </c>
      <c r="K5" s="38">
        <v>12800</v>
      </c>
      <c r="L5" s="38">
        <v>25600</v>
      </c>
      <c r="M5" s="38">
        <v>51200</v>
      </c>
      <c r="N5" s="39">
        <v>102400</v>
      </c>
      <c r="P5" s="31" t="s">
        <v>17</v>
      </c>
      <c r="Q5" s="40">
        <f t="shared" ref="Q5:AB5" si="2">AVERAGE(Q32:Q33)</f>
        <v>0.10295</v>
      </c>
      <c r="R5" s="41">
        <f t="shared" si="2"/>
        <v>0.10719999999999999</v>
      </c>
      <c r="S5" s="41">
        <f t="shared" si="2"/>
        <v>0.11</v>
      </c>
      <c r="T5" s="41">
        <f t="shared" si="2"/>
        <v>0.10115</v>
      </c>
      <c r="U5" s="41">
        <f t="shared" si="2"/>
        <v>9.35E-2</v>
      </c>
      <c r="V5" s="41">
        <f t="shared" si="2"/>
        <v>7.5649999999999995E-2</v>
      </c>
      <c r="W5" s="41">
        <f t="shared" si="2"/>
        <v>5.2000000000000005E-2</v>
      </c>
      <c r="X5" s="41">
        <f t="shared" si="2"/>
        <v>2.75E-2</v>
      </c>
      <c r="Y5" s="41">
        <f t="shared" si="2"/>
        <v>1.4499999999999999E-2</v>
      </c>
      <c r="Z5" s="41">
        <f t="shared" si="2"/>
        <v>6.3E-3</v>
      </c>
      <c r="AA5" s="41">
        <f t="shared" si="2"/>
        <v>1.9499999999999999E-3</v>
      </c>
      <c r="AB5" s="42">
        <f t="shared" si="2"/>
        <v>9.2500000000000004E-4</v>
      </c>
      <c r="AD5" s="101">
        <v>14010</v>
      </c>
      <c r="AE5" s="102">
        <v>1</v>
      </c>
      <c r="AF5" s="103">
        <f>((C33/AVERAGE($Q$5:$R$5))*100)*$B$5</f>
        <v>2.539202065062907</v>
      </c>
      <c r="AG5" s="104">
        <f t="shared" ref="AG5:AQ5" si="3">((D33/AVERAGE($Q$5:$R$5))*100)*$B$5</f>
        <v>8.4640068835430231</v>
      </c>
      <c r="AH5" s="104">
        <f t="shared" si="3"/>
        <v>0</v>
      </c>
      <c r="AI5" s="104">
        <f t="shared" si="3"/>
        <v>0</v>
      </c>
      <c r="AJ5" s="104">
        <f t="shared" si="3"/>
        <v>0</v>
      </c>
      <c r="AK5" s="104">
        <f t="shared" si="3"/>
        <v>0</v>
      </c>
      <c r="AL5" s="104">
        <f t="shared" si="3"/>
        <v>0</v>
      </c>
      <c r="AM5" s="104">
        <f t="shared" si="3"/>
        <v>0</v>
      </c>
      <c r="AN5" s="104">
        <f t="shared" si="3"/>
        <v>0</v>
      </c>
      <c r="AO5" s="104">
        <f t="shared" si="3"/>
        <v>0</v>
      </c>
      <c r="AP5" s="104">
        <f t="shared" si="3"/>
        <v>0</v>
      </c>
      <c r="AQ5" s="105">
        <f t="shared" si="3"/>
        <v>0</v>
      </c>
    </row>
    <row r="6" spans="1:43" ht="15.75" thickBot="1" x14ac:dyDescent="0.3">
      <c r="A6" s="35">
        <v>14011</v>
      </c>
      <c r="B6" s="36">
        <v>1.1014404544532361</v>
      </c>
      <c r="C6" s="37">
        <v>50</v>
      </c>
      <c r="D6" s="38">
        <v>100</v>
      </c>
      <c r="E6" s="38">
        <v>200</v>
      </c>
      <c r="F6" s="38">
        <v>400</v>
      </c>
      <c r="G6" s="38">
        <v>800</v>
      </c>
      <c r="H6" s="38">
        <v>1600</v>
      </c>
      <c r="I6" s="38">
        <v>3200</v>
      </c>
      <c r="J6" s="38">
        <v>6400</v>
      </c>
      <c r="K6" s="38">
        <v>12800</v>
      </c>
      <c r="L6" s="38">
        <v>25600</v>
      </c>
      <c r="M6" s="38">
        <v>51200</v>
      </c>
      <c r="N6" s="39">
        <v>102400</v>
      </c>
      <c r="P6" s="43" t="s">
        <v>18</v>
      </c>
      <c r="Q6" s="44">
        <f t="shared" ref="Q6:AB6" si="4">STDEV(Q32:Q33)</f>
        <v>2.8991378028648397E-3</v>
      </c>
      <c r="R6" s="45">
        <f t="shared" si="4"/>
        <v>3.1112698372208099E-3</v>
      </c>
      <c r="S6" s="45">
        <f t="shared" si="4"/>
        <v>1.4142135623730963E-3</v>
      </c>
      <c r="T6" s="45">
        <f t="shared" si="4"/>
        <v>2.1213203435596054E-4</v>
      </c>
      <c r="U6" s="45">
        <f t="shared" si="4"/>
        <v>2.1213203435596446E-3</v>
      </c>
      <c r="V6" s="45">
        <f t="shared" si="4"/>
        <v>3.7476659402887014E-3</v>
      </c>
      <c r="W6" s="45">
        <f t="shared" si="4"/>
        <v>2.8284271247461879E-3</v>
      </c>
      <c r="X6" s="45">
        <f t="shared" si="4"/>
        <v>7.0710678118654816E-4</v>
      </c>
      <c r="Y6" s="45">
        <f t="shared" si="4"/>
        <v>7.0710678118654697E-4</v>
      </c>
      <c r="Z6" s="45">
        <f t="shared" si="4"/>
        <v>9.899494936611668E-4</v>
      </c>
      <c r="AA6" s="45">
        <f t="shared" si="4"/>
        <v>9.8994949366116658E-4</v>
      </c>
      <c r="AB6" s="46">
        <f t="shared" si="4"/>
        <v>1.0606601717798218E-4</v>
      </c>
      <c r="AD6" s="101">
        <v>14011</v>
      </c>
      <c r="AE6" s="102">
        <v>1</v>
      </c>
      <c r="AF6" s="103">
        <f>((C34/AVERAGE($Q$5:$R$5))*100)*$B$6</f>
        <v>48.219139571590638</v>
      </c>
      <c r="AG6" s="104">
        <f t="shared" ref="AG6:AQ6" si="5">((D34/AVERAGE($Q$5:$R$5))*100)*$B$6</f>
        <v>42.87310453213167</v>
      </c>
      <c r="AH6" s="104">
        <f t="shared" si="5"/>
        <v>31.447264937993893</v>
      </c>
      <c r="AI6" s="104">
        <f t="shared" si="5"/>
        <v>16.771874633596745</v>
      </c>
      <c r="AJ6" s="104">
        <f t="shared" si="5"/>
        <v>9.4341794813981661</v>
      </c>
      <c r="AK6" s="104">
        <f t="shared" si="5"/>
        <v>5.2412108229989824</v>
      </c>
      <c r="AL6" s="104">
        <f t="shared" si="5"/>
        <v>2.2537206538895629</v>
      </c>
      <c r="AM6" s="104">
        <f t="shared" si="5"/>
        <v>1.0482421645997966</v>
      </c>
      <c r="AN6" s="104">
        <f t="shared" si="5"/>
        <v>1.0482421645997966</v>
      </c>
      <c r="AO6" s="104">
        <f t="shared" si="5"/>
        <v>0</v>
      </c>
      <c r="AP6" s="104">
        <f t="shared" si="5"/>
        <v>0</v>
      </c>
      <c r="AQ6" s="105">
        <f t="shared" si="5"/>
        <v>0</v>
      </c>
    </row>
    <row r="7" spans="1:43" x14ac:dyDescent="0.25">
      <c r="A7" s="35">
        <v>14012</v>
      </c>
      <c r="B7" s="36">
        <v>1.1426940639269407</v>
      </c>
      <c r="C7" s="37">
        <v>50</v>
      </c>
      <c r="D7" s="38">
        <v>100</v>
      </c>
      <c r="E7" s="38">
        <v>200</v>
      </c>
      <c r="F7" s="38">
        <v>400</v>
      </c>
      <c r="G7" s="38">
        <v>800</v>
      </c>
      <c r="H7" s="38">
        <v>1600</v>
      </c>
      <c r="I7" s="38">
        <v>3200</v>
      </c>
      <c r="J7" s="38">
        <v>6400</v>
      </c>
      <c r="K7" s="38">
        <v>12800</v>
      </c>
      <c r="L7" s="38">
        <v>25600</v>
      </c>
      <c r="M7" s="38">
        <v>51200</v>
      </c>
      <c r="N7" s="39">
        <v>102400</v>
      </c>
      <c r="P7" s="47" t="s">
        <v>19</v>
      </c>
      <c r="Q7" s="48">
        <f t="shared" ref="Q7:AB7" si="6">AVERAGE(Q38:Q39)</f>
        <v>0.1065</v>
      </c>
      <c r="R7" s="49">
        <f t="shared" si="6"/>
        <v>0.1087416665</v>
      </c>
      <c r="S7" s="49">
        <f t="shared" si="6"/>
        <v>0.11</v>
      </c>
      <c r="T7" s="49">
        <f t="shared" si="6"/>
        <v>0.10350000000000001</v>
      </c>
      <c r="U7" s="49">
        <f t="shared" si="6"/>
        <v>8.1500000000000003E-2</v>
      </c>
      <c r="V7" s="49">
        <f t="shared" si="6"/>
        <v>8.0341666499999992E-2</v>
      </c>
      <c r="W7" s="49">
        <f t="shared" si="6"/>
        <v>5.4891666500000005E-2</v>
      </c>
      <c r="X7" s="49">
        <f t="shared" si="6"/>
        <v>3.85E-2</v>
      </c>
      <c r="Y7" s="49">
        <f t="shared" si="6"/>
        <v>1.7741666499999999E-2</v>
      </c>
      <c r="Z7" s="49">
        <f t="shared" si="6"/>
        <v>6.0416665E-3</v>
      </c>
      <c r="AA7" s="49">
        <f t="shared" si="6"/>
        <v>1.5E-3</v>
      </c>
      <c r="AB7" s="50">
        <f t="shared" si="6"/>
        <v>1.0958330000000001E-3</v>
      </c>
      <c r="AD7" s="101">
        <v>14012</v>
      </c>
      <c r="AE7" s="102">
        <v>1</v>
      </c>
      <c r="AF7" s="103">
        <f>((C35/AVERAGE($Q$5:$R$5))*100)*$B$7</f>
        <v>27.187581820769466</v>
      </c>
      <c r="AG7" s="104">
        <f t="shared" ref="AG7:AQ7" si="7">((D35/AVERAGE($Q$5:$R$5))*100)*$B$7</f>
        <v>29.362588366431023</v>
      </c>
      <c r="AH7" s="104">
        <f t="shared" si="7"/>
        <v>21.750065456615577</v>
      </c>
      <c r="AI7" s="104">
        <f t="shared" si="7"/>
        <v>15.007545165064746</v>
      </c>
      <c r="AJ7" s="104">
        <f t="shared" si="7"/>
        <v>9.7875294554770065</v>
      </c>
      <c r="AK7" s="104">
        <f t="shared" si="7"/>
        <v>4.7306392368138876</v>
      </c>
      <c r="AL7" s="104">
        <f t="shared" si="7"/>
        <v>2.1750065456615575</v>
      </c>
      <c r="AM7" s="104">
        <f t="shared" si="7"/>
        <v>0</v>
      </c>
      <c r="AN7" s="104">
        <f t="shared" si="7"/>
        <v>0</v>
      </c>
      <c r="AO7" s="104">
        <f t="shared" si="7"/>
        <v>0</v>
      </c>
      <c r="AP7" s="104">
        <f t="shared" si="7"/>
        <v>1.0875032728307787</v>
      </c>
      <c r="AQ7" s="105">
        <f t="shared" si="7"/>
        <v>0</v>
      </c>
    </row>
    <row r="8" spans="1:43" ht="15.75" thickBot="1" x14ac:dyDescent="0.3">
      <c r="A8" s="51">
        <v>14013</v>
      </c>
      <c r="B8" s="52">
        <v>1.1015434606011374</v>
      </c>
      <c r="C8" s="53">
        <v>50</v>
      </c>
      <c r="D8" s="54">
        <v>100</v>
      </c>
      <c r="E8" s="54">
        <v>200</v>
      </c>
      <c r="F8" s="54">
        <v>400</v>
      </c>
      <c r="G8" s="54">
        <v>800</v>
      </c>
      <c r="H8" s="54">
        <v>1600</v>
      </c>
      <c r="I8" s="54">
        <v>3200</v>
      </c>
      <c r="J8" s="54">
        <v>6400</v>
      </c>
      <c r="K8" s="54">
        <v>12800</v>
      </c>
      <c r="L8" s="54">
        <v>25600</v>
      </c>
      <c r="M8" s="54">
        <v>51200</v>
      </c>
      <c r="N8" s="55">
        <v>102400</v>
      </c>
      <c r="P8" s="47" t="s">
        <v>18</v>
      </c>
      <c r="Q8" s="56">
        <f t="shared" ref="Q8:AB8" si="8">STDEV(Q38:Q39)</f>
        <v>3.5355339059327407E-3</v>
      </c>
      <c r="R8" s="57">
        <f t="shared" si="8"/>
        <v>1.7795523016884052E-3</v>
      </c>
      <c r="S8" s="57">
        <f t="shared" si="8"/>
        <v>2.8284271247461927E-3</v>
      </c>
      <c r="T8" s="57">
        <f t="shared" si="8"/>
        <v>7.7781745930520195E-3</v>
      </c>
      <c r="U8" s="57">
        <f t="shared" si="8"/>
        <v>2.1920310216782975E-2</v>
      </c>
      <c r="V8" s="57">
        <f t="shared" si="8"/>
        <v>4.725830085227832E-3</v>
      </c>
      <c r="W8" s="57">
        <f t="shared" si="8"/>
        <v>2.9816338297055361E-3</v>
      </c>
      <c r="X8" s="57">
        <f t="shared" si="8"/>
        <v>2.1213203435596446E-3</v>
      </c>
      <c r="Y8" s="57">
        <f t="shared" si="8"/>
        <v>3.8773019478039752E-3</v>
      </c>
      <c r="Z8" s="57">
        <f t="shared" si="8"/>
        <v>5.8925329396618335E-5</v>
      </c>
      <c r="AA8" s="57">
        <f t="shared" si="8"/>
        <v>7.0710678118654751E-4</v>
      </c>
      <c r="AB8" s="58">
        <f t="shared" si="8"/>
        <v>1.3552832832290087E-4</v>
      </c>
      <c r="AD8" s="106">
        <v>14013</v>
      </c>
      <c r="AE8" s="107">
        <v>1</v>
      </c>
      <c r="AF8" s="103">
        <f>((C36/AVERAGE($Q$5:$R$5))*100)*$B$8</f>
        <v>19.918463717746</v>
      </c>
      <c r="AG8" s="104">
        <f t="shared" ref="AG8:AQ8" si="9">((D36/AVERAGE($Q$5:$R$5))*100)*$B$8</f>
        <v>20.966803913416843</v>
      </c>
      <c r="AH8" s="104">
        <f t="shared" si="9"/>
        <v>16.249273032898053</v>
      </c>
      <c r="AI8" s="104">
        <f t="shared" si="9"/>
        <v>9.2253937219034103</v>
      </c>
      <c r="AJ8" s="104">
        <f t="shared" si="9"/>
        <v>4.193360782683369</v>
      </c>
      <c r="AK8" s="104">
        <f t="shared" si="9"/>
        <v>3.1450205870125263</v>
      </c>
      <c r="AL8" s="104">
        <f t="shared" si="9"/>
        <v>1.0483401956708422</v>
      </c>
      <c r="AM8" s="104">
        <f t="shared" si="9"/>
        <v>0</v>
      </c>
      <c r="AN8" s="104">
        <f t="shared" si="9"/>
        <v>0</v>
      </c>
      <c r="AO8" s="104">
        <f t="shared" si="9"/>
        <v>0</v>
      </c>
      <c r="AP8" s="104">
        <f t="shared" si="9"/>
        <v>0</v>
      </c>
      <c r="AQ8" s="105">
        <f t="shared" si="9"/>
        <v>0</v>
      </c>
    </row>
    <row r="9" spans="1:43" x14ac:dyDescent="0.25">
      <c r="A9" s="59">
        <v>14014</v>
      </c>
      <c r="B9" s="60">
        <v>1.1210946960523129</v>
      </c>
      <c r="C9" s="28">
        <v>50</v>
      </c>
      <c r="D9" s="29">
        <v>100</v>
      </c>
      <c r="E9" s="29">
        <v>200</v>
      </c>
      <c r="F9" s="29">
        <v>400</v>
      </c>
      <c r="G9" s="29">
        <v>800</v>
      </c>
      <c r="H9" s="29">
        <v>1600</v>
      </c>
      <c r="I9" s="29">
        <v>3200</v>
      </c>
      <c r="J9" s="29">
        <v>6400</v>
      </c>
      <c r="K9" s="29">
        <v>12800</v>
      </c>
      <c r="L9" s="29">
        <v>25600</v>
      </c>
      <c r="M9" s="29">
        <v>51200</v>
      </c>
      <c r="N9" s="30">
        <v>102400</v>
      </c>
      <c r="P9" s="31" t="s">
        <v>20</v>
      </c>
      <c r="Q9" s="40">
        <f t="shared" ref="Q9:AB9" si="10">AVERAGE(Q43:Q44)</f>
        <v>0.117533333</v>
      </c>
      <c r="R9" s="41">
        <f t="shared" si="10"/>
        <v>0.11766666649999999</v>
      </c>
      <c r="S9" s="41">
        <f t="shared" si="10"/>
        <v>0.11638333300000001</v>
      </c>
      <c r="T9" s="41">
        <f t="shared" si="10"/>
        <v>0.115</v>
      </c>
      <c r="U9" s="41">
        <f t="shared" si="10"/>
        <v>0.102583333</v>
      </c>
      <c r="V9" s="41">
        <f t="shared" si="10"/>
        <v>8.628333299999999E-2</v>
      </c>
      <c r="W9" s="41">
        <f t="shared" si="10"/>
        <v>5.5883332999999993E-2</v>
      </c>
      <c r="X9" s="41">
        <f t="shared" si="10"/>
        <v>4.5499999999999999E-2</v>
      </c>
      <c r="Y9" s="41">
        <f t="shared" si="10"/>
        <v>1.9616666500000001E-2</v>
      </c>
      <c r="Z9" s="41">
        <f t="shared" si="10"/>
        <v>1.0833333000000001E-2</v>
      </c>
      <c r="AA9" s="41">
        <f t="shared" si="10"/>
        <v>4.0000000000000001E-3</v>
      </c>
      <c r="AB9" s="42">
        <f t="shared" si="10"/>
        <v>3.3124999999999999E-3</v>
      </c>
      <c r="AD9" s="108">
        <v>14014</v>
      </c>
      <c r="AE9" s="109">
        <v>1</v>
      </c>
      <c r="AF9" s="103">
        <f>((C37/AVERAGE($Q$7:$R$7))*100)*$B$9</f>
        <v>106.25420333970135</v>
      </c>
      <c r="AG9" s="104">
        <f t="shared" ref="AG9:AQ9" si="11">((D37/AVERAGE($Q$7:$R$7))*100)*$B$9</f>
        <v>104.17078758794251</v>
      </c>
      <c r="AH9" s="104">
        <f t="shared" si="11"/>
        <v>96.65312873644335</v>
      </c>
      <c r="AI9" s="104">
        <f t="shared" si="11"/>
        <v>84.37833794623343</v>
      </c>
      <c r="AJ9" s="104">
        <f t="shared" si="11"/>
        <v>60.419056801006647</v>
      </c>
      <c r="AK9" s="104">
        <f t="shared" si="11"/>
        <v>41.668315035177002</v>
      </c>
      <c r="AL9" s="104">
        <f t="shared" si="11"/>
        <v>23.959281145226775</v>
      </c>
      <c r="AM9" s="104">
        <f t="shared" si="11"/>
        <v>10.417078758794251</v>
      </c>
      <c r="AN9" s="104">
        <f t="shared" si="11"/>
        <v>3.125123627638275</v>
      </c>
      <c r="AO9" s="104">
        <f t="shared" si="11"/>
        <v>0</v>
      </c>
      <c r="AP9" s="104">
        <f t="shared" si="11"/>
        <v>0</v>
      </c>
      <c r="AQ9" s="105">
        <f t="shared" si="11"/>
        <v>0</v>
      </c>
    </row>
    <row r="10" spans="1:43" ht="15.75" thickBot="1" x14ac:dyDescent="0.3">
      <c r="A10" s="35">
        <v>14015</v>
      </c>
      <c r="B10" s="61">
        <v>1.0965903602820439</v>
      </c>
      <c r="C10" s="37">
        <v>50</v>
      </c>
      <c r="D10" s="38">
        <v>100</v>
      </c>
      <c r="E10" s="38">
        <v>200</v>
      </c>
      <c r="F10" s="38">
        <v>400</v>
      </c>
      <c r="G10" s="38">
        <v>800</v>
      </c>
      <c r="H10" s="38">
        <v>1600</v>
      </c>
      <c r="I10" s="38">
        <v>3200</v>
      </c>
      <c r="J10" s="38">
        <v>6400</v>
      </c>
      <c r="K10" s="38">
        <v>12800</v>
      </c>
      <c r="L10" s="38">
        <v>25600</v>
      </c>
      <c r="M10" s="38">
        <v>51200</v>
      </c>
      <c r="N10" s="39">
        <v>102400</v>
      </c>
      <c r="P10" s="43" t="s">
        <v>18</v>
      </c>
      <c r="Q10" s="44">
        <f t="shared" ref="Q10:AB10" si="12">STDEV(Q43:Q44)</f>
        <v>1.2727922061357827E-3</v>
      </c>
      <c r="R10" s="45">
        <f t="shared" si="12"/>
        <v>4.7140454436125781E-3</v>
      </c>
      <c r="S10" s="45">
        <f t="shared" si="12"/>
        <v>7.7781745930520496E-4</v>
      </c>
      <c r="T10" s="45">
        <f t="shared" si="12"/>
        <v>2.8284271247461927E-3</v>
      </c>
      <c r="U10" s="45">
        <f t="shared" si="12"/>
        <v>3.889087296526015E-3</v>
      </c>
      <c r="V10" s="45">
        <f t="shared" si="12"/>
        <v>7.7781745930520496E-4</v>
      </c>
      <c r="W10" s="45">
        <f t="shared" si="12"/>
        <v>1.2020815280171309E-3</v>
      </c>
      <c r="X10" s="45">
        <f t="shared" si="12"/>
        <v>2.1213203435596446E-3</v>
      </c>
      <c r="Y10" s="45">
        <f t="shared" si="12"/>
        <v>1.9563289969850421E-3</v>
      </c>
      <c r="Z10" s="45">
        <f t="shared" si="12"/>
        <v>4.2426406871192839E-4</v>
      </c>
      <c r="AA10" s="45">
        <f t="shared" si="12"/>
        <v>0</v>
      </c>
      <c r="AB10" s="46">
        <f t="shared" si="12"/>
        <v>2.3864853865045985E-3</v>
      </c>
      <c r="AD10" s="101">
        <v>14015</v>
      </c>
      <c r="AE10" s="110">
        <v>1</v>
      </c>
      <c r="AF10" s="103">
        <f>((C38/AVERAGE($Q$7:$R$7))*100)*$B$10</f>
        <v>92.196973148774759</v>
      </c>
      <c r="AG10" s="104">
        <f t="shared" ref="AG10:AQ10" si="13">((D38/AVERAGE($Q$7:$R$7))*100)*$B$10</f>
        <v>91.704486431658395</v>
      </c>
      <c r="AH10" s="104">
        <f t="shared" si="13"/>
        <v>80.496160312233485</v>
      </c>
      <c r="AI10" s="104">
        <f t="shared" si="13"/>
        <v>71.325711669067658</v>
      </c>
      <c r="AJ10" s="104">
        <f t="shared" si="13"/>
        <v>58.07950807338365</v>
      </c>
      <c r="AK10" s="104">
        <f t="shared" si="13"/>
        <v>41.776488263311052</v>
      </c>
      <c r="AL10" s="104">
        <f t="shared" si="13"/>
        <v>32.606039620145211</v>
      </c>
      <c r="AM10" s="104">
        <f t="shared" si="13"/>
        <v>19.359836024461217</v>
      </c>
      <c r="AN10" s="104">
        <f t="shared" si="13"/>
        <v>10.189387381295377</v>
      </c>
      <c r="AO10" s="104">
        <f t="shared" si="13"/>
        <v>3.0568162143886131</v>
      </c>
      <c r="AP10" s="104">
        <f t="shared" si="13"/>
        <v>0.28869896949045626</v>
      </c>
      <c r="AQ10" s="105">
        <f t="shared" si="13"/>
        <v>1.0189387381295378</v>
      </c>
    </row>
    <row r="11" spans="1:43" x14ac:dyDescent="0.25">
      <c r="A11" s="35">
        <v>14016</v>
      </c>
      <c r="B11" s="61">
        <v>1.1524390243902438</v>
      </c>
      <c r="C11" s="37">
        <v>50</v>
      </c>
      <c r="D11" s="38">
        <v>100</v>
      </c>
      <c r="E11" s="38">
        <v>200</v>
      </c>
      <c r="F11" s="38">
        <v>400</v>
      </c>
      <c r="G11" s="38">
        <v>800</v>
      </c>
      <c r="H11" s="38">
        <v>1600</v>
      </c>
      <c r="I11" s="38">
        <v>3200</v>
      </c>
      <c r="J11" s="38">
        <v>6400</v>
      </c>
      <c r="K11" s="38">
        <v>12800</v>
      </c>
      <c r="L11" s="38">
        <v>25600</v>
      </c>
      <c r="M11" s="38">
        <v>51200</v>
      </c>
      <c r="N11" s="39">
        <v>102400</v>
      </c>
      <c r="P11" s="47" t="s">
        <v>21</v>
      </c>
      <c r="Q11" s="48">
        <f t="shared" ref="Q11:AB11" si="14">AVERAGE(Q48:Q49)</f>
        <v>0.12079999999999999</v>
      </c>
      <c r="R11" s="49">
        <f t="shared" si="14"/>
        <v>0.11899999999999999</v>
      </c>
      <c r="S11" s="49">
        <f t="shared" si="14"/>
        <v>0.123275</v>
      </c>
      <c r="T11" s="49">
        <f t="shared" si="14"/>
        <v>0.11799999999999999</v>
      </c>
      <c r="U11" s="49">
        <f t="shared" si="14"/>
        <v>0.10880000000000001</v>
      </c>
      <c r="V11" s="49">
        <f t="shared" si="14"/>
        <v>9.0825000000000003E-2</v>
      </c>
      <c r="W11" s="49">
        <f t="shared" si="14"/>
        <v>6.4075000000000007E-2</v>
      </c>
      <c r="X11" s="49">
        <f t="shared" si="14"/>
        <v>3.8650000000000004E-2</v>
      </c>
      <c r="Y11" s="49">
        <f t="shared" si="14"/>
        <v>2.4024999999999998E-2</v>
      </c>
      <c r="Z11" s="49">
        <f t="shared" si="14"/>
        <v>1.1775000000000001E-2</v>
      </c>
      <c r="AA11" s="49">
        <f t="shared" si="14"/>
        <v>4.9250000000000006E-3</v>
      </c>
      <c r="AB11" s="50">
        <f t="shared" si="14"/>
        <v>2.8999999999999998E-3</v>
      </c>
      <c r="AD11" s="101">
        <v>14016</v>
      </c>
      <c r="AE11" s="110">
        <v>1</v>
      </c>
      <c r="AF11" s="103">
        <f>((C39/AVERAGE($Q$7:$R$7))*100)*$B$11</f>
        <v>115.73916227355159</v>
      </c>
      <c r="AG11" s="104">
        <f t="shared" ref="AG11:AQ11" si="15">((D39/AVERAGE($Q$7:$R$7))*100)*$B$11</f>
        <v>113.50826126907529</v>
      </c>
      <c r="AH11" s="104">
        <f t="shared" si="15"/>
        <v>110.29576330862976</v>
      </c>
      <c r="AI11" s="104">
        <f t="shared" si="15"/>
        <v>92.09160819943844</v>
      </c>
      <c r="AJ11" s="104">
        <f t="shared" si="15"/>
        <v>77.099951050692638</v>
      </c>
      <c r="AK11" s="104">
        <f t="shared" si="15"/>
        <v>59.96662859498317</v>
      </c>
      <c r="AL11" s="104">
        <f t="shared" si="15"/>
        <v>43.904138792755539</v>
      </c>
      <c r="AM11" s="104">
        <f t="shared" si="15"/>
        <v>31.054146950973426</v>
      </c>
      <c r="AN11" s="104">
        <f t="shared" si="15"/>
        <v>12.849991841782108</v>
      </c>
      <c r="AO11" s="104">
        <f t="shared" si="15"/>
        <v>8.5666612278547394</v>
      </c>
      <c r="AP11" s="104">
        <f t="shared" si="15"/>
        <v>2.1416653069636848</v>
      </c>
      <c r="AQ11" s="105">
        <f t="shared" si="15"/>
        <v>5.3541632674092119</v>
      </c>
    </row>
    <row r="12" spans="1:43" ht="15.75" thickBot="1" x14ac:dyDescent="0.3">
      <c r="A12" s="35">
        <v>14017</v>
      </c>
      <c r="B12" s="61">
        <v>1.0931966449207828</v>
      </c>
      <c r="C12" s="37">
        <v>50</v>
      </c>
      <c r="D12" s="38">
        <v>100</v>
      </c>
      <c r="E12" s="38">
        <v>200</v>
      </c>
      <c r="F12" s="38">
        <v>400</v>
      </c>
      <c r="G12" s="38">
        <v>800</v>
      </c>
      <c r="H12" s="38">
        <v>1600</v>
      </c>
      <c r="I12" s="38">
        <v>3200</v>
      </c>
      <c r="J12" s="38">
        <v>6400</v>
      </c>
      <c r="K12" s="38">
        <v>12800</v>
      </c>
      <c r="L12" s="38">
        <v>25600</v>
      </c>
      <c r="M12" s="38">
        <v>51200</v>
      </c>
      <c r="N12" s="39">
        <v>102400</v>
      </c>
      <c r="P12" s="47" t="s">
        <v>18</v>
      </c>
      <c r="Q12" s="56">
        <f t="shared" ref="Q12:AB12" si="16">STDEV(Q48:Q49)</f>
        <v>3.6062445840513977E-3</v>
      </c>
      <c r="R12" s="57">
        <f t="shared" si="16"/>
        <v>4.2426406871192788E-3</v>
      </c>
      <c r="S12" s="57">
        <f t="shared" si="16"/>
        <v>5.2679455198397784E-3</v>
      </c>
      <c r="T12" s="57">
        <f t="shared" si="16"/>
        <v>4.2426406871192788E-3</v>
      </c>
      <c r="U12" s="57">
        <f t="shared" si="16"/>
        <v>1.2020815280171259E-3</v>
      </c>
      <c r="V12" s="57">
        <f t="shared" si="16"/>
        <v>4.4901280605345734E-3</v>
      </c>
      <c r="W12" s="57">
        <f t="shared" si="16"/>
        <v>5.5507882323144004E-3</v>
      </c>
      <c r="X12" s="57">
        <f t="shared" si="16"/>
        <v>3.2526911934581187E-3</v>
      </c>
      <c r="Y12" s="57">
        <f t="shared" si="16"/>
        <v>5.6214989104330622E-3</v>
      </c>
      <c r="Z12" s="57">
        <f t="shared" si="16"/>
        <v>3.1819805153394693E-4</v>
      </c>
      <c r="AA12" s="57">
        <f t="shared" si="16"/>
        <v>1.0606601717798211E-4</v>
      </c>
      <c r="AB12" s="58">
        <f t="shared" si="16"/>
        <v>9.1923881554251206E-4</v>
      </c>
      <c r="AD12" s="101">
        <v>14017</v>
      </c>
      <c r="AE12" s="110">
        <v>1</v>
      </c>
      <c r="AF12" s="103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5"/>
    </row>
    <row r="13" spans="1:43" ht="15.75" thickBot="1" x14ac:dyDescent="0.3">
      <c r="A13" s="51">
        <v>14018</v>
      </c>
      <c r="B13" s="62">
        <v>1.0898553329140086</v>
      </c>
      <c r="C13" s="53">
        <v>50</v>
      </c>
      <c r="D13" s="54">
        <v>100</v>
      </c>
      <c r="E13" s="54">
        <v>200</v>
      </c>
      <c r="F13" s="54">
        <v>400</v>
      </c>
      <c r="G13" s="54">
        <v>800</v>
      </c>
      <c r="H13" s="54">
        <v>1600</v>
      </c>
      <c r="I13" s="54">
        <v>3200</v>
      </c>
      <c r="J13" s="54">
        <v>6400</v>
      </c>
      <c r="K13" s="54">
        <v>12800</v>
      </c>
      <c r="L13" s="54">
        <v>25600</v>
      </c>
      <c r="M13" s="54">
        <v>51200</v>
      </c>
      <c r="N13" s="55">
        <v>102400</v>
      </c>
      <c r="P13" s="31" t="s">
        <v>22</v>
      </c>
      <c r="Q13" s="40">
        <f t="shared" ref="Q13:AB13" si="17">AVERAGE(Q53:Q54)</f>
        <v>0.115</v>
      </c>
      <c r="R13" s="41">
        <f t="shared" si="17"/>
        <v>0.1132875</v>
      </c>
      <c r="S13" s="41">
        <f t="shared" si="17"/>
        <v>0.11673749999999999</v>
      </c>
      <c r="T13" s="41">
        <f t="shared" si="17"/>
        <v>0.11</v>
      </c>
      <c r="U13" s="41">
        <f t="shared" si="17"/>
        <v>0.106</v>
      </c>
      <c r="V13" s="41">
        <f t="shared" si="17"/>
        <v>8.1000000000000003E-2</v>
      </c>
      <c r="W13" s="41">
        <f t="shared" si="17"/>
        <v>6.2487500000000001E-2</v>
      </c>
      <c r="X13" s="41">
        <f t="shared" si="17"/>
        <v>3.8887499999999998E-2</v>
      </c>
      <c r="Y13" s="41">
        <f t="shared" si="17"/>
        <v>1.8987500000000001E-2</v>
      </c>
      <c r="Z13" s="41">
        <f t="shared" si="17"/>
        <v>8.9999999999999993E-3</v>
      </c>
      <c r="AA13" s="41">
        <f t="shared" si="17"/>
        <v>2.5000000000000001E-3</v>
      </c>
      <c r="AB13" s="42">
        <f t="shared" si="17"/>
        <v>2.1583334999999999E-3</v>
      </c>
      <c r="AD13" s="106">
        <v>14018</v>
      </c>
      <c r="AE13" s="111">
        <v>1</v>
      </c>
      <c r="AF13" s="103">
        <f>((C41/AVERAGE($Q$7:$R$7))*100)*$B$13</f>
        <v>100.54230827982127</v>
      </c>
      <c r="AG13" s="104">
        <f t="shared" ref="AG13:AQ13" si="18">((D41/AVERAGE($Q$7:$R$7))*100)*$B$13</f>
        <v>106.33146622284761</v>
      </c>
      <c r="AH13" s="104">
        <f t="shared" si="18"/>
        <v>100.2553824386849</v>
      </c>
      <c r="AI13" s="104">
        <f t="shared" si="18"/>
        <v>87.090534239665672</v>
      </c>
      <c r="AJ13" s="104">
        <f t="shared" si="18"/>
        <v>72.913005409952646</v>
      </c>
      <c r="AK13" s="104">
        <f t="shared" si="18"/>
        <v>55.697434688158282</v>
      </c>
      <c r="AL13" s="104">
        <f t="shared" si="18"/>
        <v>40.507225227751469</v>
      </c>
      <c r="AM13" s="104">
        <f t="shared" si="18"/>
        <v>27.342377028732244</v>
      </c>
      <c r="AN13" s="104">
        <f t="shared" si="18"/>
        <v>15.578403364612546</v>
      </c>
      <c r="AO13" s="104">
        <f t="shared" si="18"/>
        <v>7.0887644148565077</v>
      </c>
      <c r="AP13" s="104">
        <f t="shared" si="18"/>
        <v>3.0380418920813606</v>
      </c>
      <c r="AQ13" s="105">
        <f t="shared" si="18"/>
        <v>9.282838269317667E-2</v>
      </c>
    </row>
    <row r="14" spans="1:43" ht="15.75" thickBot="1" x14ac:dyDescent="0.3">
      <c r="A14" s="59">
        <v>14019</v>
      </c>
      <c r="B14" s="63">
        <v>1.1020616452337211</v>
      </c>
      <c r="C14" s="28">
        <v>50</v>
      </c>
      <c r="D14" s="29">
        <v>100</v>
      </c>
      <c r="E14" s="29">
        <v>200</v>
      </c>
      <c r="F14" s="29">
        <v>400</v>
      </c>
      <c r="G14" s="29">
        <v>800</v>
      </c>
      <c r="H14" s="29">
        <v>1600</v>
      </c>
      <c r="I14" s="29">
        <v>3200</v>
      </c>
      <c r="J14" s="29">
        <v>6400</v>
      </c>
      <c r="K14" s="29">
        <v>12800</v>
      </c>
      <c r="L14" s="29">
        <v>25600</v>
      </c>
      <c r="M14" s="29">
        <v>51200</v>
      </c>
      <c r="N14" s="30">
        <v>102400</v>
      </c>
      <c r="P14" s="43" t="s">
        <v>18</v>
      </c>
      <c r="Q14" s="44">
        <f t="shared" ref="Q14:AB14" si="19">STDEV(Q53:Q54)</f>
        <v>2.8284271247461927E-3</v>
      </c>
      <c r="R14" s="45">
        <f t="shared" si="19"/>
        <v>4.6492270863015481E-3</v>
      </c>
      <c r="S14" s="45">
        <f t="shared" si="19"/>
        <v>1.0429825022501508E-3</v>
      </c>
      <c r="T14" s="45">
        <f t="shared" si="19"/>
        <v>1.4142135623730963E-3</v>
      </c>
      <c r="U14" s="45">
        <f t="shared" si="19"/>
        <v>4.2426406871192892E-3</v>
      </c>
      <c r="V14" s="45">
        <f t="shared" si="19"/>
        <v>0</v>
      </c>
      <c r="W14" s="45">
        <f t="shared" si="19"/>
        <v>2.1036426740299826E-3</v>
      </c>
      <c r="X14" s="45">
        <f t="shared" si="19"/>
        <v>1.255114536606121E-3</v>
      </c>
      <c r="Y14" s="45">
        <f t="shared" si="19"/>
        <v>2.8461047942758546E-3</v>
      </c>
      <c r="Z14" s="45">
        <f t="shared" si="19"/>
        <v>0</v>
      </c>
      <c r="AA14" s="45">
        <f t="shared" si="19"/>
        <v>7.0710678118654751E-4</v>
      </c>
      <c r="AB14" s="46">
        <f t="shared" si="19"/>
        <v>1.5320649282731143E-3</v>
      </c>
      <c r="AD14" s="108">
        <v>14019</v>
      </c>
      <c r="AE14" s="112">
        <v>1</v>
      </c>
      <c r="AF14" s="103">
        <f>((C42/AVERAGE($Q$9:$R$9))*100)*$B$14</f>
        <v>84.341452620653513</v>
      </c>
      <c r="AG14" s="104">
        <f t="shared" ref="AG14:AQ14" si="20">((D42/AVERAGE($Q$9:$R$9))*100)*$B$14</f>
        <v>82.123584480105023</v>
      </c>
      <c r="AH14" s="104">
        <f t="shared" si="20"/>
        <v>66.84841028325333</v>
      </c>
      <c r="AI14" s="104">
        <f t="shared" si="20"/>
        <v>60.91327133713866</v>
      </c>
      <c r="AJ14" s="104">
        <f t="shared" si="20"/>
        <v>44.982108064348537</v>
      </c>
      <c r="AK14" s="104">
        <f t="shared" si="20"/>
        <v>35.610835550942596</v>
      </c>
      <c r="AL14" s="104">
        <f t="shared" si="20"/>
        <v>25.302435786196057</v>
      </c>
      <c r="AM14" s="104">
        <f t="shared" si="20"/>
        <v>16.8682905241307</v>
      </c>
      <c r="AN14" s="104">
        <f t="shared" si="20"/>
        <v>10.30839976474654</v>
      </c>
      <c r="AO14" s="104">
        <f t="shared" si="20"/>
        <v>4.6856362567029732</v>
      </c>
      <c r="AP14" s="104">
        <f t="shared" si="20"/>
        <v>1.6243535899479471</v>
      </c>
      <c r="AQ14" s="105">
        <f t="shared" si="20"/>
        <v>2.8113817540217836</v>
      </c>
    </row>
    <row r="15" spans="1:43" x14ac:dyDescent="0.25">
      <c r="A15" s="35">
        <v>14020</v>
      </c>
      <c r="B15" s="64"/>
      <c r="C15" s="37">
        <v>50</v>
      </c>
      <c r="D15" s="38">
        <v>100</v>
      </c>
      <c r="E15" s="38">
        <v>200</v>
      </c>
      <c r="F15" s="38">
        <v>400</v>
      </c>
      <c r="G15" s="38">
        <v>800</v>
      </c>
      <c r="H15" s="38">
        <v>1600</v>
      </c>
      <c r="I15" s="38">
        <v>3200</v>
      </c>
      <c r="J15" s="38">
        <v>6400</v>
      </c>
      <c r="K15" s="38">
        <v>12800</v>
      </c>
      <c r="L15" s="38">
        <v>25600</v>
      </c>
      <c r="M15" s="38">
        <v>51200</v>
      </c>
      <c r="N15" s="39">
        <v>102400</v>
      </c>
      <c r="AD15" s="101">
        <v>14020</v>
      </c>
      <c r="AE15" s="113">
        <v>1</v>
      </c>
      <c r="AF15" s="103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5"/>
    </row>
    <row r="16" spans="1:43" x14ac:dyDescent="0.25">
      <c r="A16" s="35">
        <v>14021</v>
      </c>
      <c r="B16" s="64">
        <v>1.0900738605656637</v>
      </c>
      <c r="C16" s="37">
        <v>50</v>
      </c>
      <c r="D16" s="38">
        <v>100</v>
      </c>
      <c r="E16" s="38">
        <v>200</v>
      </c>
      <c r="F16" s="38">
        <v>400</v>
      </c>
      <c r="G16" s="38">
        <v>800</v>
      </c>
      <c r="H16" s="38">
        <v>1600</v>
      </c>
      <c r="I16" s="38">
        <v>3200</v>
      </c>
      <c r="J16" s="38">
        <v>6400</v>
      </c>
      <c r="K16" s="38">
        <v>12800</v>
      </c>
      <c r="L16" s="38">
        <v>25600</v>
      </c>
      <c r="M16" s="38">
        <v>51200</v>
      </c>
      <c r="N16" s="39">
        <v>102400</v>
      </c>
      <c r="AD16" s="101">
        <v>14021</v>
      </c>
      <c r="AE16" s="113">
        <v>1</v>
      </c>
      <c r="AF16" s="103">
        <f>((C44/AVERAGE($Q$9:$R$9))*100)*$B$16</f>
        <v>76.00855166361039</v>
      </c>
      <c r="AG16" s="104">
        <f t="shared" ref="AG16:AQ16" si="21">((D44/AVERAGE($Q$9:$R$9))*100)*$B$16</f>
        <v>76.935485220483685</v>
      </c>
      <c r="AH16" s="104">
        <f t="shared" si="21"/>
        <v>78.727556454794197</v>
      </c>
      <c r="AI16" s="104">
        <f t="shared" si="21"/>
        <v>66.739216094877392</v>
      </c>
      <c r="AJ16" s="104">
        <f t="shared" si="21"/>
        <v>61.177614753637627</v>
      </c>
      <c r="AK16" s="104">
        <f t="shared" si="21"/>
        <v>51.90827918490465</v>
      </c>
      <c r="AL16" s="104">
        <f t="shared" si="21"/>
        <v>37.942479952369119</v>
      </c>
      <c r="AM16" s="104">
        <f t="shared" si="21"/>
        <v>29.22930451776012</v>
      </c>
      <c r="AN16" s="104">
        <f t="shared" si="21"/>
        <v>18.106101835280558</v>
      </c>
      <c r="AO16" s="104">
        <f t="shared" si="21"/>
        <v>10.876020091668838</v>
      </c>
      <c r="AP16" s="104">
        <f t="shared" si="21"/>
        <v>6.4885348981130813</v>
      </c>
      <c r="AQ16" s="105">
        <f t="shared" si="21"/>
        <v>3.7077342274931895</v>
      </c>
    </row>
    <row r="17" spans="1:43" x14ac:dyDescent="0.25">
      <c r="A17" s="35">
        <v>14022</v>
      </c>
      <c r="B17" s="64">
        <v>1.1029760065904644</v>
      </c>
      <c r="C17" s="37">
        <v>50</v>
      </c>
      <c r="D17" s="38">
        <v>100</v>
      </c>
      <c r="E17" s="38">
        <v>200</v>
      </c>
      <c r="F17" s="38">
        <v>400</v>
      </c>
      <c r="G17" s="38">
        <v>800</v>
      </c>
      <c r="H17" s="38">
        <v>1600</v>
      </c>
      <c r="I17" s="38">
        <v>3200</v>
      </c>
      <c r="J17" s="38">
        <v>6400</v>
      </c>
      <c r="K17" s="38">
        <v>12800</v>
      </c>
      <c r="L17" s="38">
        <v>25600</v>
      </c>
      <c r="M17" s="38">
        <v>51200</v>
      </c>
      <c r="N17" s="39">
        <v>102400</v>
      </c>
      <c r="AD17" s="101">
        <v>14022</v>
      </c>
      <c r="AE17" s="113">
        <v>1</v>
      </c>
      <c r="AF17" s="103">
        <f>((C45/AVERAGE($Q$9:$R$9))*100)*$B$17</f>
        <v>54.398476631159127</v>
      </c>
      <c r="AG17" s="104">
        <f t="shared" ref="AG17:AQ17" si="22">((D45/AVERAGE($Q$9:$R$9))*100)*$B$17</f>
        <v>53.460571861656383</v>
      </c>
      <c r="AH17" s="104">
        <f t="shared" si="22"/>
        <v>51.240863594531625</v>
      </c>
      <c r="AI17" s="104">
        <f t="shared" si="22"/>
        <v>36.578286010606995</v>
      </c>
      <c r="AJ17" s="104">
        <f t="shared" si="22"/>
        <v>29.075047854585051</v>
      </c>
      <c r="AK17" s="104">
        <f t="shared" si="22"/>
        <v>19.696000159557617</v>
      </c>
      <c r="AL17" s="104">
        <f t="shared" si="22"/>
        <v>12.192762003535664</v>
      </c>
      <c r="AM17" s="104">
        <f t="shared" si="22"/>
        <v>8.4411429255246908</v>
      </c>
      <c r="AN17" s="104">
        <f t="shared" si="22"/>
        <v>3.7516190780109739</v>
      </c>
      <c r="AO17" s="104">
        <f t="shared" si="22"/>
        <v>1.1801965223226956</v>
      </c>
      <c r="AP17" s="104">
        <f t="shared" si="22"/>
        <v>0.93790476950274348</v>
      </c>
      <c r="AQ17" s="105">
        <f t="shared" si="22"/>
        <v>0</v>
      </c>
    </row>
    <row r="18" spans="1:43" ht="15.75" thickBot="1" x14ac:dyDescent="0.3">
      <c r="A18" s="51">
        <v>14023</v>
      </c>
      <c r="B18" s="65">
        <v>1.1110001110001111</v>
      </c>
      <c r="C18" s="53">
        <v>50</v>
      </c>
      <c r="D18" s="54">
        <v>100</v>
      </c>
      <c r="E18" s="54">
        <v>200</v>
      </c>
      <c r="F18" s="54">
        <v>400</v>
      </c>
      <c r="G18" s="54">
        <v>800</v>
      </c>
      <c r="H18" s="54">
        <v>1600</v>
      </c>
      <c r="I18" s="54">
        <v>3200</v>
      </c>
      <c r="J18" s="54">
        <v>6400</v>
      </c>
      <c r="K18" s="54">
        <v>12800</v>
      </c>
      <c r="L18" s="54">
        <v>25600</v>
      </c>
      <c r="M18" s="54">
        <v>51200</v>
      </c>
      <c r="N18" s="55">
        <v>102400</v>
      </c>
      <c r="AD18" s="106">
        <v>14023</v>
      </c>
      <c r="AE18" s="114">
        <v>1</v>
      </c>
      <c r="AF18" s="103">
        <f>((C46/AVERAGE($Q$9:$R$9))*100)*$B$18</f>
        <v>82.884135126377586</v>
      </c>
      <c r="AG18" s="104">
        <f t="shared" ref="AG18:AQ18" si="23">((D46/AVERAGE($Q$9:$R$9))*100)*$B$18</f>
        <v>78.412422966870992</v>
      </c>
      <c r="AH18" s="104">
        <f t="shared" si="23"/>
        <v>74.633511016660336</v>
      </c>
      <c r="AI18" s="104">
        <f t="shared" si="23"/>
        <v>61.407319190923076</v>
      </c>
      <c r="AJ18" s="104">
        <f t="shared" si="23"/>
        <v>49.125855352738448</v>
      </c>
      <c r="AK18" s="104">
        <f t="shared" si="23"/>
        <v>39.67857547721183</v>
      </c>
      <c r="AL18" s="104">
        <f t="shared" si="23"/>
        <v>22.6734717012639</v>
      </c>
      <c r="AM18" s="104">
        <f t="shared" si="23"/>
        <v>25.507655663921888</v>
      </c>
      <c r="AN18" s="104">
        <f t="shared" si="23"/>
        <v>8.8174609022488539</v>
      </c>
      <c r="AO18" s="104">
        <f t="shared" si="23"/>
        <v>5.6053857445698023</v>
      </c>
      <c r="AP18" s="104">
        <f t="shared" si="23"/>
        <v>2.8341839626579874</v>
      </c>
      <c r="AQ18" s="105">
        <f t="shared" si="23"/>
        <v>0.52747281147424074</v>
      </c>
    </row>
    <row r="19" spans="1:43" x14ac:dyDescent="0.25">
      <c r="A19" s="59">
        <v>14024</v>
      </c>
      <c r="B19" s="66">
        <v>1.1078981441519204</v>
      </c>
      <c r="C19" s="28">
        <v>50</v>
      </c>
      <c r="D19" s="29">
        <v>100</v>
      </c>
      <c r="E19" s="29">
        <v>200</v>
      </c>
      <c r="F19" s="29">
        <v>400</v>
      </c>
      <c r="G19" s="29">
        <v>800</v>
      </c>
      <c r="H19" s="29">
        <v>1600</v>
      </c>
      <c r="I19" s="29">
        <v>3200</v>
      </c>
      <c r="J19" s="29">
        <v>6400</v>
      </c>
      <c r="K19" s="29">
        <v>12800</v>
      </c>
      <c r="L19" s="29">
        <v>25600</v>
      </c>
      <c r="M19" s="29">
        <v>51200</v>
      </c>
      <c r="N19" s="30">
        <v>102400</v>
      </c>
      <c r="AD19" s="108">
        <v>14024</v>
      </c>
      <c r="AE19" s="115">
        <v>1</v>
      </c>
      <c r="AF19" s="103">
        <f>((C47/AVERAGE($Q$11:$R$11))*100)*$B$19</f>
        <v>113.65427166862905</v>
      </c>
      <c r="AG19" s="104">
        <f t="shared" ref="AG19:AQ19" si="24">((D47/AVERAGE($Q$11:$R$11))*100)*$B$19</f>
        <v>116.93453723304883</v>
      </c>
      <c r="AH19" s="104">
        <f t="shared" si="24"/>
        <v>110.88221626207709</v>
      </c>
      <c r="AI19" s="104">
        <f t="shared" si="24"/>
        <v>105.01469898487554</v>
      </c>
      <c r="AJ19" s="104">
        <f t="shared" si="24"/>
        <v>87.78175454081105</v>
      </c>
      <c r="AK19" s="104">
        <f t="shared" si="24"/>
        <v>73.92147750805141</v>
      </c>
      <c r="AL19" s="104">
        <f t="shared" si="24"/>
        <v>53.593071193337273</v>
      </c>
      <c r="AM19" s="104">
        <f t="shared" si="24"/>
        <v>39.732794160577626</v>
      </c>
      <c r="AN19" s="104">
        <f t="shared" si="24"/>
        <v>19.404387845863493</v>
      </c>
      <c r="AO19" s="104">
        <f t="shared" si="24"/>
        <v>9.2401846885064263</v>
      </c>
      <c r="AP19" s="104">
        <f t="shared" si="24"/>
        <v>5.4055080427762592</v>
      </c>
      <c r="AQ19" s="105">
        <f t="shared" si="24"/>
        <v>1.8480369377012855</v>
      </c>
    </row>
    <row r="20" spans="1:43" x14ac:dyDescent="0.25">
      <c r="A20" s="35">
        <v>14025</v>
      </c>
      <c r="B20" s="67">
        <v>1.1016053647632595</v>
      </c>
      <c r="C20" s="37">
        <v>50</v>
      </c>
      <c r="D20" s="38">
        <v>100</v>
      </c>
      <c r="E20" s="38">
        <v>200</v>
      </c>
      <c r="F20" s="38">
        <v>400</v>
      </c>
      <c r="G20" s="38">
        <v>800</v>
      </c>
      <c r="H20" s="38">
        <v>1600</v>
      </c>
      <c r="I20" s="38">
        <v>3200</v>
      </c>
      <c r="J20" s="38">
        <v>6400</v>
      </c>
      <c r="K20" s="38">
        <v>12800</v>
      </c>
      <c r="L20" s="38">
        <v>25600</v>
      </c>
      <c r="M20" s="38">
        <v>51200</v>
      </c>
      <c r="N20" s="39">
        <v>102400</v>
      </c>
      <c r="AD20" s="101">
        <v>14025</v>
      </c>
      <c r="AE20" s="116">
        <v>1</v>
      </c>
      <c r="AF20" s="103">
        <f>((C48/AVERAGE($Q$11:$R$11))*100)*$B$20</f>
        <v>114.8462640495475</v>
      </c>
      <c r="AG20" s="104">
        <f t="shared" ref="AG20:AQ20" si="25">((D48/AVERAGE($Q$11:$R$11))*100)*$B$20</f>
        <v>117.28100484739792</v>
      </c>
      <c r="AH20" s="104">
        <f t="shared" si="25"/>
        <v>110.84961406062324</v>
      </c>
      <c r="AI20" s="104">
        <f t="shared" si="25"/>
        <v>105.65856292558371</v>
      </c>
      <c r="AJ20" s="104">
        <f t="shared" si="25"/>
        <v>98.078709498313557</v>
      </c>
      <c r="AK20" s="104">
        <f t="shared" si="25"/>
        <v>82.689310115674189</v>
      </c>
      <c r="AL20" s="104">
        <f t="shared" si="25"/>
        <v>74.420379104106786</v>
      </c>
      <c r="AM20" s="104">
        <f t="shared" si="25"/>
        <v>60.638827418161078</v>
      </c>
      <c r="AN20" s="104">
        <f t="shared" si="25"/>
        <v>44.100965395026236</v>
      </c>
      <c r="AO20" s="104">
        <f t="shared" si="25"/>
        <v>28.987197046105791</v>
      </c>
      <c r="AP20" s="104">
        <f t="shared" si="25"/>
        <v>17.456632135531219</v>
      </c>
      <c r="AQ20" s="105">
        <f t="shared" si="25"/>
        <v>9.1877011239637998</v>
      </c>
    </row>
    <row r="21" spans="1:43" x14ac:dyDescent="0.25">
      <c r="A21" s="35">
        <v>14026</v>
      </c>
      <c r="B21" s="67">
        <v>1.1068261937827155</v>
      </c>
      <c r="C21" s="37">
        <v>50</v>
      </c>
      <c r="D21" s="38">
        <v>100</v>
      </c>
      <c r="E21" s="38">
        <v>200</v>
      </c>
      <c r="F21" s="38">
        <v>400</v>
      </c>
      <c r="G21" s="38">
        <v>800</v>
      </c>
      <c r="H21" s="38">
        <v>1600</v>
      </c>
      <c r="I21" s="38">
        <v>3200</v>
      </c>
      <c r="J21" s="38">
        <v>6400</v>
      </c>
      <c r="K21" s="38">
        <v>12800</v>
      </c>
      <c r="L21" s="38">
        <v>25600</v>
      </c>
      <c r="M21" s="38">
        <v>51200</v>
      </c>
      <c r="N21" s="39">
        <v>102400</v>
      </c>
      <c r="AD21" s="101">
        <v>14026</v>
      </c>
      <c r="AE21" s="116">
        <v>1</v>
      </c>
      <c r="AF21" s="103">
        <f>((C49/AVERAGE($Q$11:$R$11))*100)*$B$21</f>
        <v>78.511732928457008</v>
      </c>
      <c r="AG21" s="104">
        <f t="shared" ref="AG21:AQ21" si="26">((D49/AVERAGE($Q$11:$R$11))*100)*$B$21</f>
        <v>84.004323297937546</v>
      </c>
      <c r="AH21" s="104">
        <f t="shared" si="26"/>
        <v>84.004323297937546</v>
      </c>
      <c r="AI21" s="104">
        <f t="shared" si="26"/>
        <v>70.157456820255533</v>
      </c>
      <c r="AJ21" s="104">
        <f t="shared" si="26"/>
        <v>60.926212501800855</v>
      </c>
      <c r="AK21" s="104">
        <f t="shared" si="26"/>
        <v>48.002470455964307</v>
      </c>
      <c r="AL21" s="104">
        <f t="shared" si="26"/>
        <v>33.001698438475458</v>
      </c>
      <c r="AM21" s="104">
        <f t="shared" si="26"/>
        <v>23.078110796136691</v>
      </c>
      <c r="AN21" s="104">
        <f t="shared" si="26"/>
        <v>12.323711165136991</v>
      </c>
      <c r="AO21" s="104">
        <f t="shared" si="26"/>
        <v>7.0619019036178265</v>
      </c>
      <c r="AP21" s="104">
        <f t="shared" si="26"/>
        <v>3.6924977273818707</v>
      </c>
      <c r="AQ21" s="105">
        <f t="shared" si="26"/>
        <v>2.9309200711093593</v>
      </c>
    </row>
    <row r="22" spans="1:43" x14ac:dyDescent="0.25">
      <c r="A22" s="35">
        <v>14027</v>
      </c>
      <c r="B22" s="67">
        <v>1.2790957298353336</v>
      </c>
      <c r="C22" s="37">
        <v>50</v>
      </c>
      <c r="D22" s="38">
        <v>100</v>
      </c>
      <c r="E22" s="38">
        <v>200</v>
      </c>
      <c r="F22" s="38">
        <v>400</v>
      </c>
      <c r="G22" s="38">
        <v>800</v>
      </c>
      <c r="H22" s="38">
        <v>1600</v>
      </c>
      <c r="I22" s="38">
        <v>3200</v>
      </c>
      <c r="J22" s="38">
        <v>6400</v>
      </c>
      <c r="K22" s="38">
        <v>12800</v>
      </c>
      <c r="L22" s="38">
        <v>25600</v>
      </c>
      <c r="M22" s="38">
        <v>51200</v>
      </c>
      <c r="N22" s="39">
        <v>102400</v>
      </c>
      <c r="AD22" s="101">
        <v>14027</v>
      </c>
      <c r="AE22" s="116">
        <v>1</v>
      </c>
      <c r="AF22" s="103">
        <f>((C50/AVERAGE($Q$11:$R$11))*100)*$B$22</f>
        <v>103.21310413808887</v>
      </c>
      <c r="AG22" s="104">
        <f t="shared" ref="AG22:AQ22" si="27">((D50/AVERAGE($Q$11:$R$11))*100)*$B$22</f>
        <v>94.945387785942202</v>
      </c>
      <c r="AH22" s="104">
        <f t="shared" si="27"/>
        <v>77.876554026671684</v>
      </c>
      <c r="AI22" s="104">
        <f t="shared" si="27"/>
        <v>58.674116047492369</v>
      </c>
      <c r="AJ22" s="104">
        <f t="shared" si="27"/>
        <v>41.978663026705902</v>
      </c>
      <c r="AK22" s="104">
        <f t="shared" si="27"/>
        <v>25.603250638905759</v>
      </c>
      <c r="AL22" s="104">
        <f t="shared" si="27"/>
        <v>11.734823209498474</v>
      </c>
      <c r="AM22" s="104">
        <f t="shared" si="27"/>
        <v>7.4676147696808473</v>
      </c>
      <c r="AN22" s="104">
        <f t="shared" si="27"/>
        <v>6.4008126597264399</v>
      </c>
      <c r="AO22" s="104">
        <f t="shared" si="27"/>
        <v>0.40005079123290249</v>
      </c>
      <c r="AP22" s="104">
        <f t="shared" si="27"/>
        <v>2.1336042199088139</v>
      </c>
      <c r="AQ22" s="105">
        <f t="shared" si="27"/>
        <v>0</v>
      </c>
    </row>
    <row r="23" spans="1:43" ht="15.75" thickBot="1" x14ac:dyDescent="0.3">
      <c r="A23" s="51">
        <v>14028</v>
      </c>
      <c r="B23" s="68">
        <v>1.097342548427918</v>
      </c>
      <c r="C23" s="53">
        <v>50</v>
      </c>
      <c r="D23" s="54">
        <v>100</v>
      </c>
      <c r="E23" s="54">
        <v>200</v>
      </c>
      <c r="F23" s="54">
        <v>400</v>
      </c>
      <c r="G23" s="54">
        <v>800</v>
      </c>
      <c r="H23" s="54">
        <v>1600</v>
      </c>
      <c r="I23" s="54">
        <v>3200</v>
      </c>
      <c r="J23" s="54">
        <v>6400</v>
      </c>
      <c r="K23" s="54">
        <v>12800</v>
      </c>
      <c r="L23" s="54">
        <v>25600</v>
      </c>
      <c r="M23" s="54">
        <v>51200</v>
      </c>
      <c r="N23" s="55">
        <v>102400</v>
      </c>
      <c r="AD23" s="106">
        <v>14028</v>
      </c>
      <c r="AE23" s="117">
        <v>1</v>
      </c>
      <c r="AF23" s="103">
        <f>((C51/AVERAGE($Q$11:$R$11))*100)*$B$23</f>
        <v>119.84737841254035</v>
      </c>
      <c r="AG23" s="104">
        <f t="shared" ref="AG23:AQ23" si="28">((D51/AVERAGE($Q$11:$R$11))*100)*$B$23</f>
        <v>119.29824953092503</v>
      </c>
      <c r="AH23" s="104">
        <f t="shared" si="28"/>
        <v>122.63878356075149</v>
      </c>
      <c r="AI23" s="104">
        <f t="shared" si="28"/>
        <v>118.06270954729061</v>
      </c>
      <c r="AJ23" s="104">
        <f t="shared" si="28"/>
        <v>114.4018503365219</v>
      </c>
      <c r="AK23" s="104">
        <f t="shared" si="28"/>
        <v>107.08013191498451</v>
      </c>
      <c r="AL23" s="104">
        <f t="shared" si="28"/>
        <v>93.351909874601859</v>
      </c>
      <c r="AM23" s="104">
        <f t="shared" si="28"/>
        <v>74.818810120085331</v>
      </c>
      <c r="AN23" s="104">
        <f t="shared" si="28"/>
        <v>50.336814148069635</v>
      </c>
      <c r="AO23" s="104">
        <f t="shared" si="28"/>
        <v>36.608592107687009</v>
      </c>
      <c r="AP23" s="104">
        <f t="shared" si="28"/>
        <v>20.088964919093247</v>
      </c>
      <c r="AQ23" s="105">
        <f t="shared" si="28"/>
        <v>10.982577632306102</v>
      </c>
    </row>
    <row r="24" spans="1:43" x14ac:dyDescent="0.25">
      <c r="A24" s="59">
        <v>14029</v>
      </c>
      <c r="B24" s="69">
        <v>1.0975514583943029</v>
      </c>
      <c r="C24" s="28">
        <v>50</v>
      </c>
      <c r="D24" s="29">
        <v>100</v>
      </c>
      <c r="E24" s="29">
        <v>200</v>
      </c>
      <c r="F24" s="29">
        <v>400</v>
      </c>
      <c r="G24" s="29">
        <v>800</v>
      </c>
      <c r="H24" s="29">
        <v>1600</v>
      </c>
      <c r="I24" s="29">
        <v>3200</v>
      </c>
      <c r="J24" s="29">
        <v>6400</v>
      </c>
      <c r="K24" s="29">
        <v>12800</v>
      </c>
      <c r="L24" s="29">
        <v>25600</v>
      </c>
      <c r="M24" s="29">
        <v>51200</v>
      </c>
      <c r="N24" s="30">
        <v>102400</v>
      </c>
      <c r="AD24" s="108">
        <v>14029</v>
      </c>
      <c r="AE24" s="118">
        <v>1</v>
      </c>
      <c r="AF24" s="103">
        <f>((C52/AVERAGE($Q$13:$R$13))*100)*$B$24</f>
        <v>8.4055669843047465</v>
      </c>
      <c r="AG24" s="104">
        <f t="shared" ref="AG24:AQ24" si="29">((D52/AVERAGE($Q$13:$R$13))*100)*$B$24</f>
        <v>5.4247559271751733</v>
      </c>
      <c r="AH24" s="104">
        <f t="shared" si="29"/>
        <v>0.68911255415480033</v>
      </c>
      <c r="AI24" s="104">
        <f t="shared" si="29"/>
        <v>0</v>
      </c>
      <c r="AJ24" s="104">
        <f t="shared" si="29"/>
        <v>0</v>
      </c>
      <c r="AK24" s="104">
        <f t="shared" si="29"/>
        <v>0</v>
      </c>
      <c r="AL24" s="104">
        <f t="shared" si="29"/>
        <v>0</v>
      </c>
      <c r="AM24" s="104">
        <f t="shared" si="29"/>
        <v>0</v>
      </c>
      <c r="AN24" s="104">
        <f t="shared" si="29"/>
        <v>0</v>
      </c>
      <c r="AO24" s="104">
        <f t="shared" si="29"/>
        <v>0</v>
      </c>
      <c r="AP24" s="104">
        <f t="shared" si="29"/>
        <v>0</v>
      </c>
      <c r="AQ24" s="105">
        <f t="shared" si="29"/>
        <v>3.8462078156510646</v>
      </c>
    </row>
    <row r="25" spans="1:43" x14ac:dyDescent="0.25">
      <c r="A25" s="35">
        <v>14030</v>
      </c>
      <c r="B25" s="70">
        <v>1.1219512195121952</v>
      </c>
      <c r="C25" s="37">
        <v>50</v>
      </c>
      <c r="D25" s="38">
        <v>100</v>
      </c>
      <c r="E25" s="38">
        <v>200</v>
      </c>
      <c r="F25" s="38">
        <v>400</v>
      </c>
      <c r="G25" s="38">
        <v>800</v>
      </c>
      <c r="H25" s="38">
        <v>1600</v>
      </c>
      <c r="I25" s="38">
        <v>3200</v>
      </c>
      <c r="J25" s="38">
        <v>6400</v>
      </c>
      <c r="K25" s="38">
        <v>12800</v>
      </c>
      <c r="L25" s="38">
        <v>25600</v>
      </c>
      <c r="M25" s="38">
        <v>51200</v>
      </c>
      <c r="N25" s="39">
        <v>102400</v>
      </c>
      <c r="AD25" s="101">
        <v>14030</v>
      </c>
      <c r="AE25" s="119">
        <v>1</v>
      </c>
      <c r="AF25" s="103">
        <f>((C53/AVERAGE($Q$13:$R$13))*100)*$B$25</f>
        <v>6.880498088231171</v>
      </c>
      <c r="AG25" s="104">
        <f t="shared" ref="AG25:AQ25" si="30">((D53/AVERAGE($Q$13:$R$13))*100)*$B$25</f>
        <v>2.9487848949562161</v>
      </c>
      <c r="AH25" s="104">
        <f t="shared" si="30"/>
        <v>0</v>
      </c>
      <c r="AI25" s="104">
        <f t="shared" si="30"/>
        <v>0</v>
      </c>
      <c r="AJ25" s="104">
        <f t="shared" si="30"/>
        <v>0</v>
      </c>
      <c r="AK25" s="104">
        <f t="shared" si="30"/>
        <v>0</v>
      </c>
      <c r="AL25" s="104">
        <f t="shared" si="30"/>
        <v>0</v>
      </c>
      <c r="AM25" s="104">
        <f t="shared" si="30"/>
        <v>0</v>
      </c>
      <c r="AN25" s="104">
        <f t="shared" si="30"/>
        <v>0</v>
      </c>
      <c r="AO25" s="104">
        <f t="shared" si="30"/>
        <v>0</v>
      </c>
      <c r="AP25" s="104">
        <f t="shared" si="30"/>
        <v>0</v>
      </c>
      <c r="AQ25" s="105">
        <f t="shared" si="30"/>
        <v>12.778067878143602</v>
      </c>
    </row>
    <row r="26" spans="1:43" x14ac:dyDescent="0.25">
      <c r="A26" s="35">
        <v>14031</v>
      </c>
      <c r="B26" s="70">
        <v>1.101010101010101</v>
      </c>
      <c r="C26" s="37">
        <v>50</v>
      </c>
      <c r="D26" s="38">
        <v>100</v>
      </c>
      <c r="E26" s="38">
        <v>200</v>
      </c>
      <c r="F26" s="38">
        <v>400</v>
      </c>
      <c r="G26" s="38">
        <v>800</v>
      </c>
      <c r="H26" s="38">
        <v>1600</v>
      </c>
      <c r="I26" s="38">
        <v>3200</v>
      </c>
      <c r="J26" s="38">
        <v>6400</v>
      </c>
      <c r="K26" s="38">
        <v>12800</v>
      </c>
      <c r="L26" s="38">
        <v>25600</v>
      </c>
      <c r="M26" s="38">
        <v>51200</v>
      </c>
      <c r="N26" s="39">
        <v>102400</v>
      </c>
      <c r="AD26" s="101">
        <v>14031</v>
      </c>
      <c r="AE26" s="119">
        <v>1</v>
      </c>
      <c r="AF26" s="103">
        <f>((C54/AVERAGE($Q$13:$R$13))*100)*$B$26</f>
        <v>3.8583281204975344</v>
      </c>
      <c r="AG26" s="104">
        <f t="shared" ref="AG26:AQ26" si="31">((D54/AVERAGE($Q$13:$R$13))*100)*$B$26</f>
        <v>1.3906060816233294</v>
      </c>
      <c r="AH26" s="104">
        <f t="shared" si="31"/>
        <v>0</v>
      </c>
      <c r="AI26" s="104">
        <f t="shared" si="31"/>
        <v>0</v>
      </c>
      <c r="AJ26" s="104">
        <f t="shared" si="31"/>
        <v>2.8937460903731504</v>
      </c>
      <c r="AK26" s="104">
        <f t="shared" si="31"/>
        <v>0</v>
      </c>
      <c r="AL26" s="104">
        <f t="shared" si="31"/>
        <v>0</v>
      </c>
      <c r="AM26" s="104">
        <f t="shared" si="31"/>
        <v>0</v>
      </c>
      <c r="AN26" s="104">
        <f t="shared" si="31"/>
        <v>0</v>
      </c>
      <c r="AO26" s="104">
        <f t="shared" si="31"/>
        <v>0</v>
      </c>
      <c r="AP26" s="104">
        <f t="shared" si="31"/>
        <v>0</v>
      </c>
      <c r="AQ26" s="105">
        <f t="shared" si="31"/>
        <v>3.0625479456449174</v>
      </c>
    </row>
    <row r="27" spans="1:43" x14ac:dyDescent="0.25">
      <c r="A27" s="35">
        <v>14032</v>
      </c>
      <c r="B27" s="70">
        <v>1.1005429318318922</v>
      </c>
      <c r="C27" s="37">
        <v>50</v>
      </c>
      <c r="D27" s="38">
        <v>100</v>
      </c>
      <c r="E27" s="38">
        <v>200</v>
      </c>
      <c r="F27" s="38">
        <v>400</v>
      </c>
      <c r="G27" s="38">
        <v>800</v>
      </c>
      <c r="H27" s="38">
        <v>1600</v>
      </c>
      <c r="I27" s="38">
        <v>3200</v>
      </c>
      <c r="J27" s="38">
        <v>6400</v>
      </c>
      <c r="K27" s="38">
        <v>12800</v>
      </c>
      <c r="L27" s="38">
        <v>25600</v>
      </c>
      <c r="M27" s="38">
        <v>51200</v>
      </c>
      <c r="N27" s="39">
        <v>102400</v>
      </c>
      <c r="AD27" s="101">
        <v>14032</v>
      </c>
      <c r="AE27" s="119">
        <v>1</v>
      </c>
      <c r="AF27" s="103">
        <f>((C55/AVERAGE($Q$13:$R$13))*100)*$B$27</f>
        <v>17.355109476405023</v>
      </c>
      <c r="AG27" s="104">
        <f t="shared" ref="AG27:AQ27" si="32">((D55/AVERAGE($Q$13:$R$13))*100)*$B$27</f>
        <v>12.534245732959183</v>
      </c>
      <c r="AH27" s="104">
        <f t="shared" si="32"/>
        <v>6.7492092408241762</v>
      </c>
      <c r="AI27" s="104">
        <f t="shared" si="32"/>
        <v>2.8925182460675041</v>
      </c>
      <c r="AJ27" s="104">
        <f t="shared" si="32"/>
        <v>0.96417274868916814</v>
      </c>
      <c r="AK27" s="104">
        <f t="shared" si="32"/>
        <v>0</v>
      </c>
      <c r="AL27" s="104">
        <f t="shared" si="32"/>
        <v>0</v>
      </c>
      <c r="AM27" s="104">
        <f t="shared" si="32"/>
        <v>0.11248714207131914</v>
      </c>
      <c r="AN27" s="104">
        <f t="shared" si="32"/>
        <v>0</v>
      </c>
      <c r="AO27" s="104">
        <f t="shared" si="32"/>
        <v>0</v>
      </c>
      <c r="AP27" s="104">
        <f t="shared" si="32"/>
        <v>0.20890441694023595</v>
      </c>
      <c r="AQ27" s="105">
        <f t="shared" si="32"/>
        <v>2.9326924319871357</v>
      </c>
    </row>
    <row r="28" spans="1:43" ht="15.75" thickBot="1" x14ac:dyDescent="0.3">
      <c r="A28" s="51">
        <v>14033</v>
      </c>
      <c r="B28" s="71">
        <v>1.1575547502757209</v>
      </c>
      <c r="C28" s="53">
        <v>50</v>
      </c>
      <c r="D28" s="54">
        <v>100</v>
      </c>
      <c r="E28" s="54">
        <v>200</v>
      </c>
      <c r="F28" s="54">
        <v>400</v>
      </c>
      <c r="G28" s="54">
        <v>800</v>
      </c>
      <c r="H28" s="54">
        <v>1600</v>
      </c>
      <c r="I28" s="54">
        <v>3200</v>
      </c>
      <c r="J28" s="54">
        <v>6400</v>
      </c>
      <c r="K28" s="54">
        <v>12800</v>
      </c>
      <c r="L28" s="54">
        <v>25600</v>
      </c>
      <c r="M28" s="54">
        <v>51200</v>
      </c>
      <c r="N28" s="55">
        <v>102400</v>
      </c>
      <c r="AD28" s="106">
        <v>14033</v>
      </c>
      <c r="AE28" s="120">
        <v>1</v>
      </c>
      <c r="AF28" s="121">
        <f>((C56/AVERAGE($Q$13:$R$13))*100)*$B$28</f>
        <v>16.225922141520265</v>
      </c>
      <c r="AG28" s="122">
        <f t="shared" ref="AG28:AQ28" si="33">((D56/AVERAGE($Q$13:$R$13))*100)*$B$28</f>
        <v>13.183561739985212</v>
      </c>
      <c r="AH28" s="122">
        <f t="shared" si="33"/>
        <v>9.1270812046051475</v>
      </c>
      <c r="AI28" s="122">
        <f t="shared" si="33"/>
        <v>3.0423604015350492</v>
      </c>
      <c r="AJ28" s="122">
        <f t="shared" si="33"/>
        <v>0</v>
      </c>
      <c r="AK28" s="122">
        <f t="shared" si="33"/>
        <v>0</v>
      </c>
      <c r="AL28" s="122">
        <f t="shared" si="33"/>
        <v>0</v>
      </c>
      <c r="AM28" s="122">
        <f t="shared" si="33"/>
        <v>0</v>
      </c>
      <c r="AN28" s="122">
        <f t="shared" si="33"/>
        <v>0</v>
      </c>
      <c r="AO28" s="122">
        <f t="shared" si="33"/>
        <v>0</v>
      </c>
      <c r="AP28" s="122">
        <f t="shared" si="33"/>
        <v>0</v>
      </c>
      <c r="AQ28" s="123">
        <f t="shared" si="33"/>
        <v>0</v>
      </c>
    </row>
    <row r="29" spans="1:43" x14ac:dyDescent="0.25">
      <c r="AD29" s="124"/>
      <c r="AE29" s="124"/>
      <c r="AF29" s="124"/>
      <c r="AG29" s="124"/>
      <c r="AH29" s="124"/>
      <c r="AI29" s="124"/>
      <c r="AJ29" s="124"/>
      <c r="AK29" s="124"/>
      <c r="AL29" s="124"/>
      <c r="AM29" s="124"/>
      <c r="AN29" s="124"/>
      <c r="AO29" s="124"/>
      <c r="AP29" s="124"/>
      <c r="AQ29" s="124"/>
    </row>
    <row r="30" spans="1:43" ht="15.75" thickBot="1" x14ac:dyDescent="0.3">
      <c r="AD30" s="124"/>
      <c r="AE30" s="124"/>
      <c r="AF30" s="124"/>
      <c r="AG30" s="124"/>
      <c r="AH30" s="124"/>
      <c r="AI30" s="124"/>
      <c r="AJ30" s="124"/>
      <c r="AK30" s="124"/>
      <c r="AL30" s="124"/>
      <c r="AM30" s="124"/>
      <c r="AN30" s="124"/>
      <c r="AO30" s="124"/>
      <c r="AP30" s="124"/>
      <c r="AQ30" s="124"/>
    </row>
    <row r="31" spans="1:43" ht="15.75" thickBot="1" x14ac:dyDescent="0.3">
      <c r="A31" s="18" t="s">
        <v>13</v>
      </c>
      <c r="B31" s="19" t="s">
        <v>14</v>
      </c>
      <c r="C31" s="72" t="s">
        <v>30</v>
      </c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4"/>
      <c r="O31" s="75"/>
      <c r="P31" s="75"/>
      <c r="Q31" s="73" t="s">
        <v>31</v>
      </c>
      <c r="R31" s="73"/>
      <c r="S31" s="76"/>
      <c r="T31" s="76"/>
      <c r="U31" s="76"/>
      <c r="V31" s="76"/>
      <c r="W31" s="76"/>
      <c r="X31" s="76"/>
      <c r="Y31" s="76"/>
      <c r="Z31" s="76"/>
      <c r="AA31" s="76"/>
      <c r="AB31" s="77"/>
      <c r="AD31" s="124"/>
      <c r="AE31" s="125" t="s">
        <v>16</v>
      </c>
      <c r="AF31" s="126"/>
      <c r="AG31" s="126"/>
      <c r="AH31" s="126"/>
      <c r="AI31" s="126"/>
      <c r="AJ31" s="126"/>
      <c r="AK31" s="126"/>
      <c r="AL31" s="126"/>
      <c r="AM31" s="126"/>
      <c r="AN31" s="126"/>
      <c r="AO31" s="126"/>
      <c r="AP31" s="127"/>
      <c r="AQ31" s="124"/>
    </row>
    <row r="32" spans="1:43" ht="15.75" thickBot="1" x14ac:dyDescent="0.3">
      <c r="A32" s="26">
        <v>14009</v>
      </c>
      <c r="B32" s="27">
        <v>1.1025641025641026</v>
      </c>
      <c r="C32" s="48">
        <v>1.0999999999999999E-2</v>
      </c>
      <c r="D32" s="49">
        <v>6.1500000000000001E-3</v>
      </c>
      <c r="E32" s="49">
        <v>2.5500000000000002E-3</v>
      </c>
      <c r="F32" s="49">
        <v>0</v>
      </c>
      <c r="G32" s="49">
        <v>0</v>
      </c>
      <c r="H32" s="49">
        <v>0</v>
      </c>
      <c r="I32" s="49">
        <v>0</v>
      </c>
      <c r="J32" s="49">
        <v>0</v>
      </c>
      <c r="K32" s="49">
        <v>0</v>
      </c>
      <c r="L32" s="49">
        <v>0</v>
      </c>
      <c r="M32" s="49">
        <v>0</v>
      </c>
      <c r="N32" s="50">
        <v>0</v>
      </c>
      <c r="O32" s="78"/>
      <c r="Q32" s="40">
        <v>0.105</v>
      </c>
      <c r="R32" s="41">
        <v>0.1094</v>
      </c>
      <c r="S32" s="41">
        <v>0.111</v>
      </c>
      <c r="T32" s="41">
        <v>0.1013</v>
      </c>
      <c r="U32" s="41">
        <v>9.5000000000000001E-2</v>
      </c>
      <c r="V32" s="41">
        <v>7.8299999999999995E-2</v>
      </c>
      <c r="W32" s="41">
        <v>5.3999999999999999E-2</v>
      </c>
      <c r="X32" s="41">
        <v>2.8000000000000001E-2</v>
      </c>
      <c r="Y32" s="41">
        <v>1.4E-2</v>
      </c>
      <c r="Z32" s="41">
        <v>5.5999999999999999E-3</v>
      </c>
      <c r="AA32" s="41">
        <v>1.25E-3</v>
      </c>
      <c r="AB32" s="42">
        <v>8.4999999999999995E-4</v>
      </c>
      <c r="AD32" s="128"/>
      <c r="AE32" s="98">
        <v>50</v>
      </c>
      <c r="AF32" s="99">
        <v>100</v>
      </c>
      <c r="AG32" s="99">
        <v>200</v>
      </c>
      <c r="AH32" s="99">
        <v>400</v>
      </c>
      <c r="AI32" s="99">
        <v>800</v>
      </c>
      <c r="AJ32" s="99">
        <v>1600</v>
      </c>
      <c r="AK32" s="99">
        <v>3200</v>
      </c>
      <c r="AL32" s="99">
        <v>6400</v>
      </c>
      <c r="AM32" s="99">
        <v>12800</v>
      </c>
      <c r="AN32" s="99">
        <v>25600</v>
      </c>
      <c r="AO32" s="99">
        <v>51200</v>
      </c>
      <c r="AP32" s="100">
        <v>102400</v>
      </c>
      <c r="AQ32" s="124"/>
    </row>
    <row r="33" spans="1:43" x14ac:dyDescent="0.25">
      <c r="A33" s="35">
        <v>14010</v>
      </c>
      <c r="B33" s="36">
        <v>1.111694404110354</v>
      </c>
      <c r="C33" s="79">
        <v>2.3999999999999998E-3</v>
      </c>
      <c r="D33" s="80">
        <v>8.0000000000000002E-3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1">
        <v>0</v>
      </c>
      <c r="O33" s="78"/>
      <c r="Q33" s="79">
        <v>0.1009</v>
      </c>
      <c r="R33" s="80">
        <v>0.105</v>
      </c>
      <c r="S33" s="80">
        <v>0.109</v>
      </c>
      <c r="T33" s="80">
        <v>0.10100000000000001</v>
      </c>
      <c r="U33" s="80">
        <v>9.1999999999999998E-2</v>
      </c>
      <c r="V33" s="80">
        <v>7.2999999999999995E-2</v>
      </c>
      <c r="W33" s="80">
        <v>0.05</v>
      </c>
      <c r="X33" s="80">
        <v>2.7E-2</v>
      </c>
      <c r="Y33" s="80">
        <v>1.4999999999999999E-2</v>
      </c>
      <c r="Z33" s="80">
        <v>7.0000000000000001E-3</v>
      </c>
      <c r="AA33" s="80">
        <v>2.65E-3</v>
      </c>
      <c r="AB33" s="81">
        <v>1E-3</v>
      </c>
      <c r="AD33" s="128" t="s">
        <v>17</v>
      </c>
      <c r="AE33" s="98">
        <f>(AVERAGE(C32:C36)/AVERAGE($Q$5:$R$5))*100</f>
        <v>19.681180109445634</v>
      </c>
      <c r="AF33" s="98">
        <f t="shared" ref="AF33:AP33" si="34">(AVERAGE(D32:D36)/AVERAGE($Q$5:$R$5))*100</f>
        <v>19.424220794670475</v>
      </c>
      <c r="AG33" s="98">
        <f t="shared" si="34"/>
        <v>12.952652866999761</v>
      </c>
      <c r="AH33" s="98">
        <f t="shared" si="34"/>
        <v>7.3471330002379247</v>
      </c>
      <c r="AI33" s="98">
        <f t="shared" si="34"/>
        <v>4.1874851296692839</v>
      </c>
      <c r="AJ33" s="98">
        <f t="shared" si="34"/>
        <v>2.3507018796098027</v>
      </c>
      <c r="AK33" s="98">
        <f t="shared" si="34"/>
        <v>0.98025220080894604</v>
      </c>
      <c r="AL33" s="98">
        <f t="shared" si="34"/>
        <v>0.19034023316678564</v>
      </c>
      <c r="AM33" s="98">
        <f t="shared" si="34"/>
        <v>0.19034023316678564</v>
      </c>
      <c r="AN33" s="98">
        <f t="shared" si="34"/>
        <v>0</v>
      </c>
      <c r="AO33" s="98">
        <f t="shared" si="34"/>
        <v>0.19034023316678564</v>
      </c>
      <c r="AP33" s="98">
        <f t="shared" si="34"/>
        <v>0</v>
      </c>
      <c r="AQ33" s="124"/>
    </row>
    <row r="34" spans="1:43" ht="15.75" thickBot="1" x14ac:dyDescent="0.3">
      <c r="A34" s="35">
        <v>14011</v>
      </c>
      <c r="B34" s="36">
        <v>1.1014404544532361</v>
      </c>
      <c r="C34" s="79">
        <v>4.5999999999999999E-2</v>
      </c>
      <c r="D34" s="80">
        <v>4.0899999999999999E-2</v>
      </c>
      <c r="E34" s="80">
        <v>0.03</v>
      </c>
      <c r="F34" s="80">
        <v>1.6E-2</v>
      </c>
      <c r="G34" s="80">
        <v>8.9999999999999993E-3</v>
      </c>
      <c r="H34" s="80">
        <v>5.0000000000000001E-3</v>
      </c>
      <c r="I34" s="80">
        <v>2.15E-3</v>
      </c>
      <c r="J34" s="80">
        <v>1E-3</v>
      </c>
      <c r="K34" s="80">
        <v>1E-3</v>
      </c>
      <c r="L34" s="80">
        <v>0</v>
      </c>
      <c r="M34" s="80">
        <v>0</v>
      </c>
      <c r="N34" s="81">
        <v>0</v>
      </c>
      <c r="O34" s="78"/>
      <c r="Q34" s="47"/>
      <c r="AB34" s="82"/>
      <c r="AD34" s="129" t="s">
        <v>18</v>
      </c>
      <c r="AE34" s="121">
        <f>_xlfn.STDEV.S(AF4:AF8)</f>
        <v>17.368795255959036</v>
      </c>
      <c r="AF34" s="121">
        <f t="shared" ref="AF34:AP34" si="35">_xlfn.STDEV.S(AG4:AG8)</f>
        <v>15.125960213098466</v>
      </c>
      <c r="AG34" s="121">
        <f t="shared" si="35"/>
        <v>13.161190007609008</v>
      </c>
      <c r="AH34" s="121">
        <f t="shared" si="35"/>
        <v>7.9898550293390587</v>
      </c>
      <c r="AI34" s="121">
        <f t="shared" si="35"/>
        <v>4.8148377955143404</v>
      </c>
      <c r="AJ34" s="121">
        <f t="shared" si="35"/>
        <v>2.5164426210241437</v>
      </c>
      <c r="AK34" s="121">
        <f t="shared" si="35"/>
        <v>1.1078440746487634</v>
      </c>
      <c r="AL34" s="121">
        <f t="shared" si="35"/>
        <v>0.46878814738533375</v>
      </c>
      <c r="AM34" s="121">
        <f t="shared" si="35"/>
        <v>0.46878814738533375</v>
      </c>
      <c r="AN34" s="121">
        <f t="shared" si="35"/>
        <v>0</v>
      </c>
      <c r="AO34" s="121">
        <f t="shared" si="35"/>
        <v>0.48634624876062432</v>
      </c>
      <c r="AP34" s="121">
        <f t="shared" si="35"/>
        <v>0</v>
      </c>
      <c r="AQ34" s="124"/>
    </row>
    <row r="35" spans="1:43" x14ac:dyDescent="0.25">
      <c r="A35" s="35">
        <v>14012</v>
      </c>
      <c r="B35" s="36">
        <v>1.1426940639269407</v>
      </c>
      <c r="C35" s="79">
        <v>2.5000000000000001E-2</v>
      </c>
      <c r="D35" s="80">
        <v>2.7E-2</v>
      </c>
      <c r="E35" s="80">
        <v>0.02</v>
      </c>
      <c r="F35" s="80">
        <v>1.38E-2</v>
      </c>
      <c r="G35" s="80">
        <v>8.9999999999999993E-3</v>
      </c>
      <c r="H35" s="80">
        <v>4.3499999999999997E-3</v>
      </c>
      <c r="I35" s="80">
        <v>2E-3</v>
      </c>
      <c r="J35" s="80">
        <v>0</v>
      </c>
      <c r="K35" s="80">
        <v>0</v>
      </c>
      <c r="L35" s="80">
        <v>0</v>
      </c>
      <c r="M35" s="80">
        <v>1E-3</v>
      </c>
      <c r="N35" s="81">
        <v>0</v>
      </c>
      <c r="O35" s="78"/>
      <c r="Q35" s="47"/>
      <c r="AB35" s="82"/>
      <c r="AD35" s="130" t="s">
        <v>19</v>
      </c>
      <c r="AE35" s="98">
        <f>(AVERAGE(C37:C41)/AVERAGE($Q$7:$R$7))*100</f>
        <v>77.466413595157704</v>
      </c>
      <c r="AF35" s="98">
        <f t="shared" ref="AF35:AP35" si="36">(AVERAGE(D37:D41)/AVERAGE($Q$7:$R$7))*100</f>
        <v>77.494289424673269</v>
      </c>
      <c r="AG35" s="98">
        <f t="shared" si="36"/>
        <v>71.878895808493482</v>
      </c>
      <c r="AH35" s="98">
        <f t="shared" si="36"/>
        <v>60.954740842428855</v>
      </c>
      <c r="AI35" s="98">
        <f t="shared" si="36"/>
        <v>48.503619999615651</v>
      </c>
      <c r="AJ35" s="98">
        <f t="shared" si="36"/>
        <v>35.866661532282833</v>
      </c>
      <c r="AK35" s="98">
        <f t="shared" si="36"/>
        <v>25.273916934665625</v>
      </c>
      <c r="AL35" s="98">
        <f t="shared" si="36"/>
        <v>15.796198084166013</v>
      </c>
      <c r="AM35" s="98">
        <f t="shared" si="36"/>
        <v>7.5047426749039792</v>
      </c>
      <c r="AN35" s="98">
        <f t="shared" si="36"/>
        <v>3.3450772413528029</v>
      </c>
      <c r="AO35" s="98">
        <f t="shared" si="36"/>
        <v>1.167679678785613</v>
      </c>
      <c r="AP35" s="98">
        <f t="shared" si="36"/>
        <v>1.1320607388068145</v>
      </c>
      <c r="AQ35" s="124"/>
    </row>
    <row r="36" spans="1:43" ht="15.75" thickBot="1" x14ac:dyDescent="0.3">
      <c r="A36" s="51">
        <v>14013</v>
      </c>
      <c r="B36" s="52">
        <v>1.1015434606011374</v>
      </c>
      <c r="C36" s="44">
        <v>1.9E-2</v>
      </c>
      <c r="D36" s="45">
        <v>0.02</v>
      </c>
      <c r="E36" s="45">
        <v>1.55E-2</v>
      </c>
      <c r="F36" s="45">
        <v>8.8000000000000005E-3</v>
      </c>
      <c r="G36" s="45">
        <v>4.0000000000000001E-3</v>
      </c>
      <c r="H36" s="45">
        <v>3.0000000000000001E-3</v>
      </c>
      <c r="I36" s="45">
        <v>1E-3</v>
      </c>
      <c r="J36" s="45">
        <v>0</v>
      </c>
      <c r="K36" s="45">
        <v>0</v>
      </c>
      <c r="L36" s="45">
        <v>0</v>
      </c>
      <c r="M36" s="45">
        <v>0</v>
      </c>
      <c r="N36" s="46">
        <v>0</v>
      </c>
      <c r="O36" s="83"/>
      <c r="P36" s="84"/>
      <c r="Q36" s="43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5"/>
      <c r="AD36" s="130" t="s">
        <v>18</v>
      </c>
      <c r="AE36" s="121">
        <f>_xlfn.STDEV.S(AF9:AF13)</f>
        <v>9.8953674781670866</v>
      </c>
      <c r="AF36" s="121">
        <f t="shared" ref="AF36:AP36" si="37">_xlfn.STDEV.S(AG9:AG13)</f>
        <v>9.0743463196003979</v>
      </c>
      <c r="AG36" s="121">
        <f t="shared" si="37"/>
        <v>12.380757193676349</v>
      </c>
      <c r="AH36" s="121">
        <f t="shared" si="37"/>
        <v>8.8599493490278221</v>
      </c>
      <c r="AI36" s="121">
        <f t="shared" si="37"/>
        <v>9.3057548554048335</v>
      </c>
      <c r="AJ36" s="121">
        <f t="shared" si="37"/>
        <v>9.4628931009557569</v>
      </c>
      <c r="AK36" s="121">
        <f t="shared" si="37"/>
        <v>8.8882555128955403</v>
      </c>
      <c r="AL36" s="121">
        <f t="shared" si="37"/>
        <v>9.1587040453973092</v>
      </c>
      <c r="AM36" s="121">
        <f t="shared" si="37"/>
        <v>5.3473170778481389</v>
      </c>
      <c r="AN36" s="121">
        <f t="shared" si="37"/>
        <v>3.8921027761808786</v>
      </c>
      <c r="AO36" s="121">
        <f t="shared" si="37"/>
        <v>1.4633192194526703</v>
      </c>
      <c r="AP36" s="121">
        <f t="shared" si="37"/>
        <v>2.533893815744408</v>
      </c>
      <c r="AQ36" s="124"/>
    </row>
    <row r="37" spans="1:43" x14ac:dyDescent="0.25">
      <c r="A37" s="59">
        <v>14014</v>
      </c>
      <c r="B37" s="60">
        <v>1.1210946960523129</v>
      </c>
      <c r="C37" s="40">
        <v>0.10199999999999999</v>
      </c>
      <c r="D37" s="41">
        <v>0.1</v>
      </c>
      <c r="E37" s="41">
        <v>9.2783332999999996E-2</v>
      </c>
      <c r="F37" s="41">
        <v>8.1000000000000003E-2</v>
      </c>
      <c r="G37" s="41">
        <v>5.8000000000000003E-2</v>
      </c>
      <c r="H37" s="41">
        <v>0.04</v>
      </c>
      <c r="I37" s="41">
        <v>2.3E-2</v>
      </c>
      <c r="J37" s="41">
        <v>0.01</v>
      </c>
      <c r="K37" s="41">
        <v>3.0000000000000001E-3</v>
      </c>
      <c r="L37" s="41">
        <v>0</v>
      </c>
      <c r="M37" s="41">
        <v>0</v>
      </c>
      <c r="N37" s="42">
        <v>0</v>
      </c>
      <c r="O37" s="33"/>
      <c r="P37" s="86"/>
      <c r="Q37" s="59" t="s">
        <v>31</v>
      </c>
      <c r="R37" s="87"/>
      <c r="S37" s="88"/>
      <c r="T37" s="88"/>
      <c r="U37" s="88"/>
      <c r="V37" s="88"/>
      <c r="W37" s="88"/>
      <c r="X37" s="88"/>
      <c r="Y37" s="88"/>
      <c r="Z37" s="88"/>
      <c r="AA37" s="88"/>
      <c r="AB37" s="89"/>
      <c r="AD37" s="128" t="s">
        <v>20</v>
      </c>
      <c r="AE37" s="98">
        <f>(AVERAGE(C42:C46)/AVERAGE($Q$9:$R$9))*100</f>
        <v>67.545351546652526</v>
      </c>
      <c r="AF37" s="98">
        <f t="shared" ref="AF37:AP37" si="38">(AVERAGE(D42:D46)/AVERAGE($Q$9:$R$9))*100</f>
        <v>66.035997801947275</v>
      </c>
      <c r="AG37" s="98">
        <f t="shared" si="38"/>
        <v>61.628401278971957</v>
      </c>
      <c r="AH37" s="98">
        <f t="shared" si="38"/>
        <v>51.232993306192597</v>
      </c>
      <c r="AI37" s="98">
        <f t="shared" si="38"/>
        <v>41.879251789709301</v>
      </c>
      <c r="AJ37" s="98">
        <f t="shared" si="38"/>
        <v>33.375850411088123</v>
      </c>
      <c r="AK37" s="98">
        <f t="shared" si="38"/>
        <v>22.307256212387873</v>
      </c>
      <c r="AL37" s="98">
        <f t="shared" si="38"/>
        <v>18.183106543756605</v>
      </c>
      <c r="AM37" s="98">
        <f t="shared" si="38"/>
        <v>9.3253967034978675</v>
      </c>
      <c r="AN37" s="98">
        <f t="shared" si="38"/>
        <v>5.086096737002757</v>
      </c>
      <c r="AO37" s="98">
        <f t="shared" si="38"/>
        <v>2.7069160346660635</v>
      </c>
      <c r="AP37" s="98">
        <f t="shared" si="38"/>
        <v>1.6067884813069484</v>
      </c>
      <c r="AQ37" s="124"/>
    </row>
    <row r="38" spans="1:43" ht="15.75" thickBot="1" x14ac:dyDescent="0.3">
      <c r="A38" s="35">
        <v>14015</v>
      </c>
      <c r="B38" s="61">
        <v>1.0965903602820439</v>
      </c>
      <c r="C38" s="79">
        <v>9.0483332999999999E-2</v>
      </c>
      <c r="D38" s="80">
        <v>0.09</v>
      </c>
      <c r="E38" s="80">
        <v>7.9000000000000001E-2</v>
      </c>
      <c r="F38" s="80">
        <v>7.0000000000000007E-2</v>
      </c>
      <c r="G38" s="80">
        <v>5.7000000000000002E-2</v>
      </c>
      <c r="H38" s="80">
        <v>4.1000000000000002E-2</v>
      </c>
      <c r="I38" s="80">
        <v>3.2000000000000001E-2</v>
      </c>
      <c r="J38" s="80">
        <v>1.9E-2</v>
      </c>
      <c r="K38" s="80">
        <v>0.01</v>
      </c>
      <c r="L38" s="80">
        <v>3.0000000000000001E-3</v>
      </c>
      <c r="M38" s="80">
        <v>2.8333299999999998E-4</v>
      </c>
      <c r="N38" s="81">
        <v>1E-3</v>
      </c>
      <c r="O38" s="78"/>
      <c r="Q38" s="79">
        <v>0.109</v>
      </c>
      <c r="R38" s="80">
        <v>0.11</v>
      </c>
      <c r="S38" s="80">
        <v>0.112</v>
      </c>
      <c r="T38" s="80">
        <v>0.109</v>
      </c>
      <c r="U38" s="80">
        <v>6.6000000000000003E-2</v>
      </c>
      <c r="V38" s="80">
        <v>7.6999999999999999E-2</v>
      </c>
      <c r="W38" s="80">
        <v>5.7000000000000002E-2</v>
      </c>
      <c r="X38" s="80">
        <v>0.04</v>
      </c>
      <c r="Y38" s="80">
        <v>1.4999999999999999E-2</v>
      </c>
      <c r="Z38" s="80">
        <v>6.0000000000000001E-3</v>
      </c>
      <c r="AA38" s="80">
        <v>2E-3</v>
      </c>
      <c r="AB38" s="81">
        <v>1E-3</v>
      </c>
      <c r="AD38" s="129" t="s">
        <v>18</v>
      </c>
      <c r="AE38" s="121">
        <f>_xlfn.STDEV.S(AF14:AF18)</f>
        <v>13.825834979349104</v>
      </c>
      <c r="AF38" s="121">
        <f t="shared" ref="AF38:AP38" si="39">_xlfn.STDEV.S(AG14:AG18)</f>
        <v>13.03234809348865</v>
      </c>
      <c r="AG38" s="121">
        <f t="shared" si="39"/>
        <v>12.127148836030054</v>
      </c>
      <c r="AH38" s="121">
        <f t="shared" si="39"/>
        <v>13.481372776465932</v>
      </c>
      <c r="AI38" s="121">
        <f t="shared" si="39"/>
        <v>13.261329214810999</v>
      </c>
      <c r="AJ38" s="121">
        <f t="shared" si="39"/>
        <v>13.297665997445172</v>
      </c>
      <c r="AK38" s="121">
        <f t="shared" si="39"/>
        <v>10.585294746940562</v>
      </c>
      <c r="AL38" s="121">
        <f t="shared" si="39"/>
        <v>9.2902919905856365</v>
      </c>
      <c r="AM38" s="121">
        <f t="shared" si="39"/>
        <v>5.94426339876106</v>
      </c>
      <c r="AN38" s="121">
        <f t="shared" si="39"/>
        <v>4.0085926420358788</v>
      </c>
      <c r="AO38" s="121">
        <f t="shared" si="39"/>
        <v>2.4724281532368342</v>
      </c>
      <c r="AP38" s="121">
        <f t="shared" si="39"/>
        <v>1.7809907945715084</v>
      </c>
      <c r="AQ38" s="124"/>
    </row>
    <row r="39" spans="1:43" x14ac:dyDescent="0.25">
      <c r="A39" s="35">
        <v>14016</v>
      </c>
      <c r="B39" s="61">
        <v>1.1524390243902438</v>
      </c>
      <c r="C39" s="79">
        <v>0.108083333</v>
      </c>
      <c r="D39" s="80">
        <v>0.106</v>
      </c>
      <c r="E39" s="80">
        <v>0.10299999999999999</v>
      </c>
      <c r="F39" s="80">
        <v>8.5999999999999993E-2</v>
      </c>
      <c r="G39" s="80">
        <v>7.1999999999999995E-2</v>
      </c>
      <c r="H39" s="80">
        <v>5.6000000000000001E-2</v>
      </c>
      <c r="I39" s="80">
        <v>4.1000000000000002E-2</v>
      </c>
      <c r="J39" s="80">
        <v>2.9000000000000001E-2</v>
      </c>
      <c r="K39" s="80">
        <v>1.2E-2</v>
      </c>
      <c r="L39" s="80">
        <v>8.0000000000000002E-3</v>
      </c>
      <c r="M39" s="80">
        <v>2E-3</v>
      </c>
      <c r="N39" s="81">
        <v>5.0000000000000001E-3</v>
      </c>
      <c r="Q39" s="79">
        <v>0.104</v>
      </c>
      <c r="R39" s="80">
        <v>0.107483333</v>
      </c>
      <c r="S39" s="80">
        <v>0.108</v>
      </c>
      <c r="T39" s="80">
        <v>9.8000000000000004E-2</v>
      </c>
      <c r="U39" s="80">
        <v>9.7000000000000003E-2</v>
      </c>
      <c r="V39" s="80">
        <v>8.3683332999999999E-2</v>
      </c>
      <c r="W39" s="80">
        <v>5.2783333000000002E-2</v>
      </c>
      <c r="X39" s="80">
        <v>3.6999999999999998E-2</v>
      </c>
      <c r="Y39" s="80">
        <v>2.0483332999999999E-2</v>
      </c>
      <c r="Z39" s="80">
        <v>6.0833329999999998E-3</v>
      </c>
      <c r="AA39" s="80">
        <v>1E-3</v>
      </c>
      <c r="AB39" s="81">
        <v>1.1916660000000001E-3</v>
      </c>
      <c r="AD39" s="130" t="s">
        <v>21</v>
      </c>
      <c r="AE39" s="98">
        <f>(AVERAGE(C47:C51)/AVERAGE($Q$11:$R$11))*100</f>
        <v>93.536280233527961</v>
      </c>
      <c r="AF39" s="98">
        <f t="shared" ref="AF39:AP39" si="40">(AVERAGE(D47:D51)/AVERAGE($Q$11:$R$11))*100</f>
        <v>94.170141784820672</v>
      </c>
      <c r="AG39" s="98">
        <f t="shared" si="40"/>
        <v>89.849874895746467</v>
      </c>
      <c r="AH39" s="98">
        <f t="shared" si="40"/>
        <v>81.509591326105095</v>
      </c>
      <c r="AI39" s="98">
        <f t="shared" si="40"/>
        <v>72.076730608840705</v>
      </c>
      <c r="AJ39" s="98">
        <f t="shared" si="40"/>
        <v>60.550458715596335</v>
      </c>
      <c r="AK39" s="98">
        <f t="shared" si="40"/>
        <v>47.998331943286075</v>
      </c>
      <c r="AL39" s="98">
        <f t="shared" si="40"/>
        <v>37.155963302752291</v>
      </c>
      <c r="AM39" s="98">
        <f t="shared" si="40"/>
        <v>23.911592994161804</v>
      </c>
      <c r="AN39" s="98">
        <f t="shared" si="40"/>
        <v>14.941618015012512</v>
      </c>
      <c r="AO39" s="98">
        <f t="shared" si="40"/>
        <v>8.8073394495412849</v>
      </c>
      <c r="AP39" s="98">
        <f t="shared" si="40"/>
        <v>4.5329441201000842</v>
      </c>
      <c r="AQ39" s="124"/>
    </row>
    <row r="40" spans="1:43" ht="15.75" thickBot="1" x14ac:dyDescent="0.3">
      <c r="A40" s="35">
        <v>14017</v>
      </c>
      <c r="B40" s="61">
        <v>1.0931966449207828</v>
      </c>
      <c r="C40" s="79">
        <v>1.7000000000000001E-2</v>
      </c>
      <c r="D40" s="80">
        <v>1.6E-2</v>
      </c>
      <c r="E40" s="80">
        <v>1.2999999999999999E-2</v>
      </c>
      <c r="F40" s="80">
        <v>5.0000000000000001E-3</v>
      </c>
      <c r="G40" s="80">
        <v>2E-3</v>
      </c>
      <c r="H40" s="80">
        <v>1E-3</v>
      </c>
      <c r="I40" s="80">
        <v>0</v>
      </c>
      <c r="J40" s="80">
        <v>0</v>
      </c>
      <c r="K40" s="80">
        <v>0</v>
      </c>
      <c r="L40" s="80">
        <v>0</v>
      </c>
      <c r="M40" s="80">
        <v>1E-3</v>
      </c>
      <c r="N40" s="81">
        <v>0</v>
      </c>
      <c r="Q40" s="47"/>
      <c r="AB40" s="82"/>
      <c r="AD40" s="130" t="s">
        <v>18</v>
      </c>
      <c r="AE40" s="121">
        <f>_xlfn.STDEV.S(AF19:AF23)</f>
        <v>16.522444642862805</v>
      </c>
      <c r="AF40" s="121">
        <f t="shared" ref="AF40:AP40" si="41">_xlfn.STDEV.S(AG19:AG23)</f>
        <v>16.034876762339252</v>
      </c>
      <c r="AG40" s="121">
        <f t="shared" si="41"/>
        <v>19.275266428615375</v>
      </c>
      <c r="AH40" s="121">
        <f t="shared" si="41"/>
        <v>25.601422936327182</v>
      </c>
      <c r="AI40" s="121">
        <f t="shared" si="41"/>
        <v>29.061606819908242</v>
      </c>
      <c r="AJ40" s="121">
        <f t="shared" si="41"/>
        <v>31.519915735629041</v>
      </c>
      <c r="AK40" s="121">
        <f t="shared" si="41"/>
        <v>32.364969709239546</v>
      </c>
      <c r="AL40" s="121">
        <f t="shared" si="41"/>
        <v>27.278690663705738</v>
      </c>
      <c r="AM40" s="121">
        <f t="shared" si="41"/>
        <v>19.578553385871786</v>
      </c>
      <c r="AN40" s="121">
        <f t="shared" si="41"/>
        <v>15.502164191198737</v>
      </c>
      <c r="AO40" s="121">
        <f t="shared" si="41"/>
        <v>8.3645629780361741</v>
      </c>
      <c r="AP40" s="121">
        <f t="shared" si="41"/>
        <v>4.809977217382146</v>
      </c>
      <c r="AQ40" s="124"/>
    </row>
    <row r="41" spans="1:43" ht="15.75" thickBot="1" x14ac:dyDescent="0.3">
      <c r="A41" s="51">
        <v>14018</v>
      </c>
      <c r="B41" s="62">
        <v>1.0898553329140086</v>
      </c>
      <c r="C41" s="44">
        <v>9.9283333000000001E-2</v>
      </c>
      <c r="D41" s="45">
        <v>0.105</v>
      </c>
      <c r="E41" s="45">
        <v>9.9000000000000005E-2</v>
      </c>
      <c r="F41" s="45">
        <v>8.5999999999999993E-2</v>
      </c>
      <c r="G41" s="45">
        <v>7.1999999999999995E-2</v>
      </c>
      <c r="H41" s="45">
        <v>5.5E-2</v>
      </c>
      <c r="I41" s="45">
        <v>0.04</v>
      </c>
      <c r="J41" s="45">
        <v>2.7E-2</v>
      </c>
      <c r="K41" s="45">
        <v>1.5383333000000001E-2</v>
      </c>
      <c r="L41" s="45">
        <v>7.0000000000000001E-3</v>
      </c>
      <c r="M41" s="45">
        <v>3.0000000000000001E-3</v>
      </c>
      <c r="N41" s="46">
        <v>9.1666E-5</v>
      </c>
      <c r="O41" s="84"/>
      <c r="P41" s="84"/>
      <c r="Q41" s="43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5"/>
      <c r="AD41" s="128" t="s">
        <v>22</v>
      </c>
      <c r="AE41" s="98">
        <f>(AVERAGE(C52:C56)/AVERAGE($Q$13:$R$13))*100</f>
        <v>9.4164887696435429</v>
      </c>
      <c r="AF41" s="98">
        <f t="shared" ref="AF41:AP41" si="42">(AVERAGE(D52:D56)/AVERAGE($Q$13:$R$13))*100</f>
        <v>6.3224371023380606</v>
      </c>
      <c r="AG41" s="98">
        <f t="shared" si="42"/>
        <v>2.9290551607074411</v>
      </c>
      <c r="AH41" s="98">
        <f t="shared" si="42"/>
        <v>1.0513059190713465</v>
      </c>
      <c r="AI41" s="98">
        <f t="shared" si="42"/>
        <v>0.70087061271423101</v>
      </c>
      <c r="AJ41" s="98">
        <f t="shared" si="42"/>
        <v>0</v>
      </c>
      <c r="AK41" s="98">
        <f t="shared" si="42"/>
        <v>0</v>
      </c>
      <c r="AL41" s="98">
        <f t="shared" si="42"/>
        <v>2.0442117943382795E-2</v>
      </c>
      <c r="AM41" s="98">
        <f t="shared" si="42"/>
        <v>0</v>
      </c>
      <c r="AN41" s="98">
        <f t="shared" si="42"/>
        <v>0</v>
      </c>
      <c r="AO41" s="98">
        <f t="shared" si="42"/>
        <v>3.7963883261238569E-2</v>
      </c>
      <c r="AP41" s="98">
        <f t="shared" si="42"/>
        <v>4.0679699063680674</v>
      </c>
      <c r="AQ41" s="124"/>
    </row>
    <row r="42" spans="1:43" ht="15.75" thickBot="1" x14ac:dyDescent="0.3">
      <c r="A42" s="59">
        <v>14019</v>
      </c>
      <c r="B42" s="63">
        <v>1.1020616452337211</v>
      </c>
      <c r="C42" s="40">
        <v>0.09</v>
      </c>
      <c r="D42" s="41">
        <v>8.7633332999999994E-2</v>
      </c>
      <c r="E42" s="41">
        <v>7.1333332999999999E-2</v>
      </c>
      <c r="F42" s="41">
        <v>6.5000000000000002E-2</v>
      </c>
      <c r="G42" s="41">
        <v>4.8000000000000001E-2</v>
      </c>
      <c r="H42" s="41">
        <v>3.7999999999999999E-2</v>
      </c>
      <c r="I42" s="41">
        <v>2.7E-2</v>
      </c>
      <c r="J42" s="41">
        <v>1.7999999999999999E-2</v>
      </c>
      <c r="K42" s="41">
        <v>1.0999999999999999E-2</v>
      </c>
      <c r="L42" s="41">
        <v>5.0000000000000001E-3</v>
      </c>
      <c r="M42" s="41">
        <v>1.7333330000000001E-3</v>
      </c>
      <c r="N42" s="42">
        <v>3.0000000000000001E-3</v>
      </c>
      <c r="O42" s="86"/>
      <c r="P42" s="86"/>
      <c r="Q42" s="59" t="s">
        <v>31</v>
      </c>
      <c r="R42" s="87"/>
      <c r="S42" s="88"/>
      <c r="T42" s="88"/>
      <c r="U42" s="88"/>
      <c r="V42" s="88"/>
      <c r="W42" s="88"/>
      <c r="X42" s="88"/>
      <c r="Y42" s="88"/>
      <c r="Z42" s="88"/>
      <c r="AA42" s="88"/>
      <c r="AB42" s="89"/>
      <c r="AD42" s="129" t="s">
        <v>18</v>
      </c>
      <c r="AE42" s="121">
        <f>_xlfn.STDEV.S(AF24:AF28)</f>
        <v>5.9449095059697346</v>
      </c>
      <c r="AF42" s="121">
        <f t="shared" ref="AF42:AP42" si="43">_xlfn.STDEV.S(AG24:AG28)</f>
        <v>5.4584085013071331</v>
      </c>
      <c r="AG42" s="121">
        <f t="shared" si="43"/>
        <v>4.3141568555295544</v>
      </c>
      <c r="AH42" s="121">
        <f t="shared" si="43"/>
        <v>1.6261966135978296</v>
      </c>
      <c r="AI42" s="121">
        <f t="shared" si="43"/>
        <v>1.2576454161553574</v>
      </c>
      <c r="AJ42" s="121">
        <f t="shared" si="43"/>
        <v>0</v>
      </c>
      <c r="AK42" s="121">
        <f t="shared" si="43"/>
        <v>0</v>
      </c>
      <c r="AL42" s="121">
        <f t="shared" si="43"/>
        <v>5.0305779253229224E-2</v>
      </c>
      <c r="AM42" s="121">
        <f t="shared" si="43"/>
        <v>0</v>
      </c>
      <c r="AN42" s="121">
        <f t="shared" si="43"/>
        <v>0</v>
      </c>
      <c r="AO42" s="121">
        <f t="shared" si="43"/>
        <v>9.3424895415665246E-2</v>
      </c>
      <c r="AP42" s="121">
        <f t="shared" si="43"/>
        <v>4.8405505011961942</v>
      </c>
      <c r="AQ42" s="124"/>
    </row>
    <row r="43" spans="1:43" x14ac:dyDescent="0.25">
      <c r="A43" s="35">
        <v>14020</v>
      </c>
      <c r="B43" s="64"/>
      <c r="C43" s="79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1"/>
      <c r="Q43" s="79">
        <v>0.118433333</v>
      </c>
      <c r="R43" s="80">
        <v>0.121</v>
      </c>
      <c r="S43" s="80">
        <v>0.116933333</v>
      </c>
      <c r="T43" s="80">
        <v>0.11700000000000001</v>
      </c>
      <c r="U43" s="80">
        <v>0.105333333</v>
      </c>
      <c r="V43" s="80">
        <v>8.6833332999999999E-2</v>
      </c>
      <c r="W43" s="80">
        <v>5.6733332999999997E-2</v>
      </c>
      <c r="X43" s="80">
        <v>4.7E-2</v>
      </c>
      <c r="Y43" s="80">
        <v>2.1000000000000001E-2</v>
      </c>
      <c r="Z43" s="80">
        <v>1.1133333E-2</v>
      </c>
      <c r="AA43" s="80">
        <v>4.0000000000000001E-3</v>
      </c>
      <c r="AB43" s="81">
        <v>5.0000000000000001E-3</v>
      </c>
    </row>
    <row r="44" spans="1:43" x14ac:dyDescent="0.25">
      <c r="A44" s="35">
        <v>14021</v>
      </c>
      <c r="B44" s="64">
        <v>1.0900738605656637</v>
      </c>
      <c r="C44" s="79">
        <v>8.2000000000000003E-2</v>
      </c>
      <c r="D44" s="80">
        <v>8.3000000000000004E-2</v>
      </c>
      <c r="E44" s="80">
        <v>8.4933333E-2</v>
      </c>
      <c r="F44" s="80">
        <v>7.1999999999999995E-2</v>
      </c>
      <c r="G44" s="80">
        <v>6.6000000000000003E-2</v>
      </c>
      <c r="H44" s="80">
        <v>5.6000000000000001E-2</v>
      </c>
      <c r="I44" s="80">
        <v>4.0933333000000002E-2</v>
      </c>
      <c r="J44" s="80">
        <v>3.1533332999999997E-2</v>
      </c>
      <c r="K44" s="80">
        <v>1.9533333E-2</v>
      </c>
      <c r="L44" s="80">
        <v>1.1733333E-2</v>
      </c>
      <c r="M44" s="80">
        <v>7.0000000000000001E-3</v>
      </c>
      <c r="N44" s="81">
        <v>4.0000000000000001E-3</v>
      </c>
      <c r="Q44" s="79">
        <v>0.11663333300000001</v>
      </c>
      <c r="R44" s="80">
        <v>0.114333333</v>
      </c>
      <c r="S44" s="80">
        <v>0.115833333</v>
      </c>
      <c r="T44" s="80">
        <v>0.113</v>
      </c>
      <c r="U44" s="80">
        <v>9.9833332999999996E-2</v>
      </c>
      <c r="V44" s="80">
        <v>8.5733332999999995E-2</v>
      </c>
      <c r="W44" s="80">
        <v>5.5033332999999997E-2</v>
      </c>
      <c r="X44" s="80">
        <v>4.3999999999999997E-2</v>
      </c>
      <c r="Y44" s="80">
        <v>1.8233333000000001E-2</v>
      </c>
      <c r="Z44" s="80">
        <v>1.0533333000000001E-2</v>
      </c>
      <c r="AA44" s="80">
        <v>4.0000000000000001E-3</v>
      </c>
      <c r="AB44" s="81">
        <v>1.6249999999999999E-3</v>
      </c>
    </row>
    <row r="45" spans="1:43" x14ac:dyDescent="0.25">
      <c r="A45" s="35">
        <v>14022</v>
      </c>
      <c r="B45" s="64">
        <v>1.1029760065904644</v>
      </c>
      <c r="C45" s="79">
        <v>5.8000000000000003E-2</v>
      </c>
      <c r="D45" s="80">
        <v>5.7000000000000002E-2</v>
      </c>
      <c r="E45" s="80">
        <v>5.4633332999999999E-2</v>
      </c>
      <c r="F45" s="80">
        <v>3.9E-2</v>
      </c>
      <c r="G45" s="80">
        <v>3.1E-2</v>
      </c>
      <c r="H45" s="80">
        <v>2.1000000000000001E-2</v>
      </c>
      <c r="I45" s="80">
        <v>1.2999999999999999E-2</v>
      </c>
      <c r="J45" s="80">
        <v>8.9999999999999993E-3</v>
      </c>
      <c r="K45" s="80">
        <v>4.0000000000000001E-3</v>
      </c>
      <c r="L45" s="80">
        <v>1.2583329999999999E-3</v>
      </c>
      <c r="M45" s="80">
        <v>1E-3</v>
      </c>
      <c r="N45" s="81">
        <v>0</v>
      </c>
      <c r="Q45" s="47"/>
      <c r="AB45" s="82"/>
    </row>
    <row r="46" spans="1:43" ht="15.75" thickBot="1" x14ac:dyDescent="0.3">
      <c r="A46" s="51">
        <v>14023</v>
      </c>
      <c r="B46" s="65">
        <v>1.1110001110001111</v>
      </c>
      <c r="C46" s="44">
        <v>8.7733332999999997E-2</v>
      </c>
      <c r="D46" s="45">
        <v>8.3000000000000004E-2</v>
      </c>
      <c r="E46" s="45">
        <v>7.9000000000000001E-2</v>
      </c>
      <c r="F46" s="45">
        <v>6.5000000000000002E-2</v>
      </c>
      <c r="G46" s="45">
        <v>5.1999999999999998E-2</v>
      </c>
      <c r="H46" s="45">
        <v>4.2000000000000003E-2</v>
      </c>
      <c r="I46" s="45">
        <v>2.4E-2</v>
      </c>
      <c r="J46" s="45">
        <v>2.7E-2</v>
      </c>
      <c r="K46" s="45">
        <v>9.3333329999999992E-3</v>
      </c>
      <c r="L46" s="45">
        <v>5.9333329999999998E-3</v>
      </c>
      <c r="M46" s="45">
        <v>3.0000000000000001E-3</v>
      </c>
      <c r="N46" s="46">
        <v>5.5833300000000005E-4</v>
      </c>
      <c r="O46" s="84"/>
      <c r="P46" s="84"/>
      <c r="Q46" s="43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5"/>
    </row>
    <row r="47" spans="1:43" x14ac:dyDescent="0.25">
      <c r="A47" s="59">
        <v>14024</v>
      </c>
      <c r="B47" s="66">
        <v>1.1078981441519204</v>
      </c>
      <c r="C47" s="40">
        <v>0.123</v>
      </c>
      <c r="D47" s="41">
        <v>0.12655</v>
      </c>
      <c r="E47" s="41">
        <v>0.12</v>
      </c>
      <c r="F47" s="41">
        <v>0.11365</v>
      </c>
      <c r="G47" s="41">
        <v>9.5000000000000001E-2</v>
      </c>
      <c r="H47" s="41">
        <v>0.08</v>
      </c>
      <c r="I47" s="41">
        <v>5.8000000000000003E-2</v>
      </c>
      <c r="J47" s="41">
        <v>4.2999999999999997E-2</v>
      </c>
      <c r="K47" s="41">
        <v>2.1000000000000001E-2</v>
      </c>
      <c r="L47" s="41">
        <v>0.01</v>
      </c>
      <c r="M47" s="41">
        <v>5.8500000000000002E-3</v>
      </c>
      <c r="N47" s="42">
        <v>2E-3</v>
      </c>
      <c r="O47" s="86"/>
      <c r="P47" s="86"/>
      <c r="Q47" s="59" t="s">
        <v>31</v>
      </c>
      <c r="R47" s="87"/>
      <c r="S47" s="88"/>
      <c r="T47" s="88"/>
      <c r="U47" s="88"/>
      <c r="V47" s="88"/>
      <c r="W47" s="88"/>
      <c r="X47" s="88"/>
      <c r="Y47" s="88"/>
      <c r="Z47" s="88"/>
      <c r="AA47" s="88"/>
      <c r="AB47" s="89"/>
    </row>
    <row r="48" spans="1:43" x14ac:dyDescent="0.25">
      <c r="A48" s="35">
        <v>14025</v>
      </c>
      <c r="B48" s="67">
        <v>1.1016053647632595</v>
      </c>
      <c r="C48" s="79">
        <v>0.125</v>
      </c>
      <c r="D48" s="80">
        <v>0.12765000000000001</v>
      </c>
      <c r="E48" s="80">
        <v>0.12064999999999999</v>
      </c>
      <c r="F48" s="80">
        <v>0.115</v>
      </c>
      <c r="G48" s="80">
        <v>0.10675</v>
      </c>
      <c r="H48" s="80">
        <v>0.09</v>
      </c>
      <c r="I48" s="80">
        <v>8.1000000000000003E-2</v>
      </c>
      <c r="J48" s="80">
        <v>6.6000000000000003E-2</v>
      </c>
      <c r="K48" s="80">
        <v>4.8000000000000001E-2</v>
      </c>
      <c r="L48" s="80">
        <v>3.1550000000000002E-2</v>
      </c>
      <c r="M48" s="80">
        <v>1.9E-2</v>
      </c>
      <c r="N48" s="81">
        <v>0.01</v>
      </c>
      <c r="Q48" s="79">
        <v>0.12335</v>
      </c>
      <c r="R48" s="80">
        <v>0.122</v>
      </c>
      <c r="S48" s="80">
        <v>0.127</v>
      </c>
      <c r="T48" s="80">
        <v>0.121</v>
      </c>
      <c r="U48" s="80">
        <v>0.10965</v>
      </c>
      <c r="V48" s="80">
        <v>8.7650000000000006E-2</v>
      </c>
      <c r="W48" s="80">
        <v>6.8000000000000005E-2</v>
      </c>
      <c r="X48" s="80">
        <v>4.095E-2</v>
      </c>
      <c r="Y48" s="80">
        <v>2.8000000000000001E-2</v>
      </c>
      <c r="Z48" s="80">
        <v>1.2E-2</v>
      </c>
      <c r="AA48" s="80">
        <v>4.8500000000000001E-3</v>
      </c>
      <c r="AB48" s="81">
        <v>3.5500000000000002E-3</v>
      </c>
    </row>
    <row r="49" spans="1:28" x14ac:dyDescent="0.25">
      <c r="A49" s="35">
        <v>14026</v>
      </c>
      <c r="B49" s="67">
        <v>1.1068261937827155</v>
      </c>
      <c r="C49" s="79">
        <v>8.5050000000000001E-2</v>
      </c>
      <c r="D49" s="80">
        <v>9.0999999999999998E-2</v>
      </c>
      <c r="E49" s="80">
        <v>9.0999999999999998E-2</v>
      </c>
      <c r="F49" s="80">
        <v>7.5999999999999998E-2</v>
      </c>
      <c r="G49" s="80">
        <v>6.6000000000000003E-2</v>
      </c>
      <c r="H49" s="80">
        <v>5.1999999999999998E-2</v>
      </c>
      <c r="I49" s="80">
        <v>3.5749999999999997E-2</v>
      </c>
      <c r="J49" s="80">
        <v>2.5000000000000001E-2</v>
      </c>
      <c r="K49" s="80">
        <v>1.3350000000000001E-2</v>
      </c>
      <c r="L49" s="80">
        <v>7.6499999999999997E-3</v>
      </c>
      <c r="M49" s="80">
        <v>4.0000000000000001E-3</v>
      </c>
      <c r="N49" s="81">
        <v>3.1749999999999999E-3</v>
      </c>
      <c r="Q49" s="79">
        <v>0.11824999999999999</v>
      </c>
      <c r="R49" s="80">
        <v>0.11600000000000001</v>
      </c>
      <c r="S49" s="80">
        <v>0.11955</v>
      </c>
      <c r="T49" s="80">
        <v>0.115</v>
      </c>
      <c r="U49" s="80">
        <v>0.10795</v>
      </c>
      <c r="V49" s="80">
        <v>9.4E-2</v>
      </c>
      <c r="W49" s="80">
        <v>6.0150000000000002E-2</v>
      </c>
      <c r="X49" s="80">
        <v>3.635E-2</v>
      </c>
      <c r="Y49" s="80">
        <v>2.0049999999999998E-2</v>
      </c>
      <c r="Z49" s="80">
        <v>1.155E-2</v>
      </c>
      <c r="AA49" s="80">
        <v>5.0000000000000001E-3</v>
      </c>
      <c r="AB49" s="81">
        <v>2.2499999999999998E-3</v>
      </c>
    </row>
    <row r="50" spans="1:28" x14ac:dyDescent="0.25">
      <c r="A50" s="35">
        <v>14027</v>
      </c>
      <c r="B50" s="67">
        <v>1.2790957298353336</v>
      </c>
      <c r="C50" s="79">
        <v>9.6750000000000003E-2</v>
      </c>
      <c r="D50" s="80">
        <v>8.8999999999999996E-2</v>
      </c>
      <c r="E50" s="80">
        <v>7.2999999999999995E-2</v>
      </c>
      <c r="F50" s="80">
        <v>5.5E-2</v>
      </c>
      <c r="G50" s="80">
        <v>3.9350000000000003E-2</v>
      </c>
      <c r="H50" s="80">
        <v>2.4E-2</v>
      </c>
      <c r="I50" s="80">
        <v>1.0999999999999999E-2</v>
      </c>
      <c r="J50" s="80">
        <v>7.0000000000000001E-3</v>
      </c>
      <c r="K50" s="80">
        <v>6.0000000000000001E-3</v>
      </c>
      <c r="L50" s="80">
        <v>3.7500000000000001E-4</v>
      </c>
      <c r="M50" s="80">
        <v>2E-3</v>
      </c>
      <c r="N50" s="81">
        <v>0</v>
      </c>
      <c r="Q50" s="47"/>
      <c r="AB50" s="82"/>
    </row>
    <row r="51" spans="1:28" ht="15.75" thickBot="1" x14ac:dyDescent="0.3">
      <c r="A51" s="51">
        <v>14028</v>
      </c>
      <c r="B51" s="68">
        <v>1.097342548427918</v>
      </c>
      <c r="C51" s="44">
        <v>0.13095000000000001</v>
      </c>
      <c r="D51" s="45">
        <v>0.13034999999999999</v>
      </c>
      <c r="E51" s="45">
        <v>0.13400000000000001</v>
      </c>
      <c r="F51" s="45">
        <v>0.129</v>
      </c>
      <c r="G51" s="45">
        <v>0.125</v>
      </c>
      <c r="H51" s="45">
        <v>0.11700000000000001</v>
      </c>
      <c r="I51" s="45">
        <v>0.10199999999999999</v>
      </c>
      <c r="J51" s="45">
        <v>8.1750000000000003E-2</v>
      </c>
      <c r="K51" s="45">
        <v>5.5E-2</v>
      </c>
      <c r="L51" s="45">
        <v>0.04</v>
      </c>
      <c r="M51" s="45">
        <v>2.1950000000000001E-2</v>
      </c>
      <c r="N51" s="46">
        <v>1.2E-2</v>
      </c>
      <c r="O51" s="84"/>
      <c r="P51" s="84"/>
      <c r="Q51" s="43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5"/>
    </row>
    <row r="52" spans="1:28" x14ac:dyDescent="0.25">
      <c r="A52" s="59">
        <v>14029</v>
      </c>
      <c r="B52" s="69">
        <v>1.0975514583943029</v>
      </c>
      <c r="C52" s="40">
        <v>8.7416669999999998E-3</v>
      </c>
      <c r="D52" s="41">
        <v>5.6416670000000004E-3</v>
      </c>
      <c r="E52" s="41">
        <v>7.1666700000000004E-4</v>
      </c>
      <c r="F52" s="41">
        <v>0</v>
      </c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42">
        <v>4.0000000000000001E-3</v>
      </c>
      <c r="O52" s="86"/>
      <c r="P52" s="86"/>
      <c r="Q52" s="59" t="s">
        <v>31</v>
      </c>
      <c r="R52" s="87"/>
      <c r="S52" s="88"/>
      <c r="T52" s="88"/>
      <c r="U52" s="88"/>
      <c r="V52" s="88"/>
      <c r="W52" s="88"/>
      <c r="X52" s="88"/>
      <c r="Y52" s="88"/>
      <c r="Z52" s="88"/>
      <c r="AA52" s="88"/>
      <c r="AB52" s="89"/>
    </row>
    <row r="53" spans="1:28" x14ac:dyDescent="0.25">
      <c r="A53" s="35">
        <v>14030</v>
      </c>
      <c r="B53" s="70">
        <v>1.1219512195121952</v>
      </c>
      <c r="C53" s="79">
        <v>7.0000000000000001E-3</v>
      </c>
      <c r="D53" s="80">
        <v>3.0000000000000001E-3</v>
      </c>
      <c r="E53" s="80">
        <v>0</v>
      </c>
      <c r="F53" s="80">
        <v>0</v>
      </c>
      <c r="G53" s="80">
        <v>0</v>
      </c>
      <c r="H53" s="80">
        <v>0</v>
      </c>
      <c r="I53" s="80">
        <v>0</v>
      </c>
      <c r="J53" s="80">
        <v>0</v>
      </c>
      <c r="K53" s="80">
        <v>0</v>
      </c>
      <c r="L53" s="80">
        <v>0</v>
      </c>
      <c r="M53" s="80">
        <v>0</v>
      </c>
      <c r="N53" s="81">
        <v>1.2999999999999999E-2</v>
      </c>
      <c r="Q53" s="79">
        <v>0.11700000000000001</v>
      </c>
      <c r="R53" s="80">
        <v>0.116575</v>
      </c>
      <c r="S53" s="80">
        <v>0.11600000000000001</v>
      </c>
      <c r="T53" s="80">
        <v>0.111</v>
      </c>
      <c r="U53" s="80">
        <v>0.109</v>
      </c>
      <c r="V53" s="80">
        <v>8.1000000000000003E-2</v>
      </c>
      <c r="W53" s="80">
        <v>6.3975000000000004E-2</v>
      </c>
      <c r="X53" s="80">
        <v>3.9774999999999998E-2</v>
      </c>
      <c r="Y53" s="80">
        <v>2.1000000000000001E-2</v>
      </c>
      <c r="Z53" s="80">
        <v>8.9999999999999993E-3</v>
      </c>
      <c r="AA53" s="80">
        <v>3.0000000000000001E-3</v>
      </c>
      <c r="AB53" s="81">
        <v>3.2416670000000002E-3</v>
      </c>
    </row>
    <row r="54" spans="1:28" x14ac:dyDescent="0.25">
      <c r="A54" s="35">
        <v>14031</v>
      </c>
      <c r="B54" s="70">
        <v>1.101010101010101</v>
      </c>
      <c r="C54" s="79">
        <v>4.0000000000000001E-3</v>
      </c>
      <c r="D54" s="80">
        <v>1.441667E-3</v>
      </c>
      <c r="E54" s="80">
        <v>0</v>
      </c>
      <c r="F54" s="80">
        <v>0</v>
      </c>
      <c r="G54" s="80">
        <v>3.0000000000000001E-3</v>
      </c>
      <c r="H54" s="80">
        <v>0</v>
      </c>
      <c r="I54" s="80">
        <v>0</v>
      </c>
      <c r="J54" s="80">
        <v>0</v>
      </c>
      <c r="K54" s="80">
        <v>0</v>
      </c>
      <c r="L54" s="80">
        <v>0</v>
      </c>
      <c r="M54" s="80">
        <v>0</v>
      </c>
      <c r="N54" s="81">
        <v>3.1749999999999999E-3</v>
      </c>
      <c r="Q54" s="79">
        <v>0.113</v>
      </c>
      <c r="R54" s="80">
        <v>0.11</v>
      </c>
      <c r="S54" s="80">
        <v>0.117475</v>
      </c>
      <c r="T54" s="80">
        <v>0.109</v>
      </c>
      <c r="U54" s="80">
        <v>0.10299999999999999</v>
      </c>
      <c r="V54" s="80">
        <v>8.1000000000000003E-2</v>
      </c>
      <c r="W54" s="80">
        <v>6.0999999999999999E-2</v>
      </c>
      <c r="X54" s="80">
        <v>3.7999999999999999E-2</v>
      </c>
      <c r="Y54" s="80">
        <v>1.6975000000000001E-2</v>
      </c>
      <c r="Z54" s="80">
        <v>8.9999999999999993E-3</v>
      </c>
      <c r="AA54" s="80">
        <v>2E-3</v>
      </c>
      <c r="AB54" s="81">
        <v>1.075E-3</v>
      </c>
    </row>
    <row r="55" spans="1:28" x14ac:dyDescent="0.25">
      <c r="A55" s="35">
        <v>14032</v>
      </c>
      <c r="B55" s="70">
        <v>1.1005429318318922</v>
      </c>
      <c r="C55" s="79">
        <v>1.7999999999999999E-2</v>
      </c>
      <c r="D55" s="80">
        <v>1.2999999999999999E-2</v>
      </c>
      <c r="E55" s="80">
        <v>7.0000000000000001E-3</v>
      </c>
      <c r="F55" s="80">
        <v>3.0000000000000001E-3</v>
      </c>
      <c r="G55" s="80">
        <v>1E-3</v>
      </c>
      <c r="H55" s="80">
        <v>0</v>
      </c>
      <c r="I55" s="80">
        <v>0</v>
      </c>
      <c r="J55" s="80">
        <v>1.16667E-4</v>
      </c>
      <c r="K55" s="80">
        <v>0</v>
      </c>
      <c r="L55" s="80">
        <v>0</v>
      </c>
      <c r="M55" s="80">
        <v>2.16667E-4</v>
      </c>
      <c r="N55" s="81">
        <v>3.0416670000000001E-3</v>
      </c>
      <c r="Q55" s="47"/>
      <c r="AB55" s="82"/>
    </row>
    <row r="56" spans="1:28" ht="15.75" thickBot="1" x14ac:dyDescent="0.3">
      <c r="A56" s="51">
        <v>14033</v>
      </c>
      <c r="B56" s="71">
        <v>1.1575547502757209</v>
      </c>
      <c r="C56" s="44">
        <v>1.6E-2</v>
      </c>
      <c r="D56" s="45">
        <v>1.2999999999999999E-2</v>
      </c>
      <c r="E56" s="45">
        <v>8.9999999999999993E-3</v>
      </c>
      <c r="F56" s="45">
        <v>3.0000000000000001E-3</v>
      </c>
      <c r="G56" s="45">
        <v>0</v>
      </c>
      <c r="H56" s="45">
        <v>0</v>
      </c>
      <c r="I56" s="45">
        <v>0</v>
      </c>
      <c r="J56" s="45">
        <v>0</v>
      </c>
      <c r="K56" s="45">
        <v>0</v>
      </c>
      <c r="L56" s="45">
        <v>0</v>
      </c>
      <c r="M56" s="45">
        <v>0</v>
      </c>
      <c r="N56" s="46">
        <v>0</v>
      </c>
      <c r="O56" s="84"/>
      <c r="P56" s="84"/>
      <c r="Q56" s="43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5"/>
    </row>
    <row r="57" spans="1:28" x14ac:dyDescent="0.25"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1:28" x14ac:dyDescent="0.25"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</row>
    <row r="60" spans="1:28" x14ac:dyDescent="0.25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</row>
    <row r="61" spans="1:28" x14ac:dyDescent="0.25"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</row>
    <row r="63" spans="1:28" x14ac:dyDescent="0.25"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</row>
    <row r="64" spans="1:28" x14ac:dyDescent="0.25"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</row>
    <row r="82" spans="7:7" x14ac:dyDescent="0.25">
      <c r="G82" s="90"/>
    </row>
    <row r="83" spans="7:7" x14ac:dyDescent="0.25">
      <c r="G83" s="90"/>
    </row>
    <row r="84" spans="7:7" x14ac:dyDescent="0.25">
      <c r="G84" s="90"/>
    </row>
    <row r="85" spans="7:7" x14ac:dyDescent="0.25">
      <c r="G85" s="90"/>
    </row>
    <row r="94" spans="7:7" x14ac:dyDescent="0.25">
      <c r="G94" s="90"/>
    </row>
    <row r="95" spans="7:7" x14ac:dyDescent="0.25">
      <c r="G95" s="90"/>
    </row>
    <row r="96" spans="7:7" x14ac:dyDescent="0.25">
      <c r="G96" s="90"/>
    </row>
    <row r="97" spans="7:7" x14ac:dyDescent="0.25">
      <c r="G97" s="90"/>
    </row>
    <row r="106" spans="7:7" x14ac:dyDescent="0.25">
      <c r="G106" s="90"/>
    </row>
    <row r="107" spans="7:7" x14ac:dyDescent="0.25">
      <c r="G107" s="90"/>
    </row>
    <row r="108" spans="7:7" x14ac:dyDescent="0.25">
      <c r="G108" s="90"/>
    </row>
    <row r="109" spans="7:7" x14ac:dyDescent="0.25">
      <c r="G109" s="90"/>
    </row>
    <row r="118" spans="7:7" x14ac:dyDescent="0.25">
      <c r="G118" s="90"/>
    </row>
    <row r="119" spans="7:7" x14ac:dyDescent="0.25">
      <c r="G119" s="90"/>
    </row>
    <row r="120" spans="7:7" x14ac:dyDescent="0.25">
      <c r="G120" s="90"/>
    </row>
    <row r="121" spans="7:7" x14ac:dyDescent="0.25">
      <c r="G121" s="90"/>
    </row>
    <row r="130" spans="7:7" x14ac:dyDescent="0.25">
      <c r="G130" s="90"/>
    </row>
    <row r="131" spans="7:7" x14ac:dyDescent="0.25">
      <c r="G131" s="90"/>
    </row>
    <row r="132" spans="7:7" x14ac:dyDescent="0.25">
      <c r="G132" s="90"/>
    </row>
    <row r="133" spans="7:7" x14ac:dyDescent="0.25">
      <c r="G133" s="90"/>
    </row>
  </sheetData>
  <pageMargins left="0.25" right="0.25" top="0.75" bottom="0.75" header="0.3" footer="0.3"/>
  <pageSetup paperSize="9" scale="41" orientation="landscape" horizontalDpi="4294967293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2:Z130"/>
  <sheetViews>
    <sheetView topLeftCell="A91" zoomScale="85" zoomScaleNormal="85" workbookViewId="0">
      <selection activeCell="V112" sqref="V112"/>
    </sheetView>
  </sheetViews>
  <sheetFormatPr defaultRowHeight="15" x14ac:dyDescent="0.25"/>
  <cols>
    <col min="3" max="3" width="9.140625" customWidth="1"/>
    <col min="4" max="4" width="14.28515625" customWidth="1"/>
  </cols>
  <sheetData>
    <row r="2" spans="2:16" ht="15.75" thickBot="1" x14ac:dyDescent="0.3">
      <c r="B2" t="s">
        <v>27</v>
      </c>
      <c r="E2" t="s">
        <v>16</v>
      </c>
    </row>
    <row r="3" spans="2:16" ht="15.75" thickBot="1" x14ac:dyDescent="0.3">
      <c r="D3" s="128"/>
      <c r="E3" s="98">
        <v>50</v>
      </c>
      <c r="F3" s="99">
        <v>100</v>
      </c>
      <c r="G3" s="99">
        <v>200</v>
      </c>
      <c r="H3" s="99">
        <v>400</v>
      </c>
      <c r="I3" s="99">
        <v>800</v>
      </c>
      <c r="J3" s="99">
        <v>1600</v>
      </c>
      <c r="K3" s="99">
        <v>3200</v>
      </c>
      <c r="L3" s="99">
        <v>6400</v>
      </c>
      <c r="M3" s="99">
        <v>12800</v>
      </c>
      <c r="N3" s="99">
        <v>25600</v>
      </c>
      <c r="O3" s="99">
        <v>51200</v>
      </c>
      <c r="P3" s="100">
        <v>102400</v>
      </c>
    </row>
    <row r="4" spans="2:16" x14ac:dyDescent="0.25">
      <c r="D4" s="128" t="s">
        <v>17</v>
      </c>
      <c r="E4" s="98">
        <v>0</v>
      </c>
      <c r="F4" s="98">
        <v>0</v>
      </c>
      <c r="G4" s="98">
        <v>0</v>
      </c>
      <c r="H4" s="98">
        <v>0</v>
      </c>
      <c r="I4" s="98">
        <v>0</v>
      </c>
      <c r="J4" s="98">
        <v>0</v>
      </c>
      <c r="K4" s="98">
        <v>0</v>
      </c>
      <c r="L4" s="98">
        <v>0</v>
      </c>
      <c r="M4" s="98">
        <v>0</v>
      </c>
      <c r="N4" s="98">
        <v>0</v>
      </c>
      <c r="O4" s="98">
        <v>0</v>
      </c>
      <c r="P4" s="98">
        <v>0</v>
      </c>
    </row>
    <row r="5" spans="2:16" ht="15.75" thickBot="1" x14ac:dyDescent="0.3">
      <c r="D5" s="129" t="s">
        <v>18</v>
      </c>
      <c r="E5" s="121">
        <v>0</v>
      </c>
      <c r="F5" s="121">
        <v>0</v>
      </c>
      <c r="G5" s="121">
        <v>0</v>
      </c>
      <c r="H5" s="121">
        <v>0</v>
      </c>
      <c r="I5" s="121">
        <v>0</v>
      </c>
      <c r="J5" s="121">
        <v>0</v>
      </c>
      <c r="K5" s="121">
        <v>0</v>
      </c>
      <c r="L5" s="121">
        <v>0</v>
      </c>
      <c r="M5" s="121">
        <v>0</v>
      </c>
      <c r="N5" s="121">
        <v>0</v>
      </c>
      <c r="O5" s="121">
        <v>0</v>
      </c>
      <c r="P5" s="121">
        <v>0</v>
      </c>
    </row>
    <row r="6" spans="2:16" x14ac:dyDescent="0.25">
      <c r="D6" s="130" t="s">
        <v>19</v>
      </c>
      <c r="E6" s="98">
        <v>0</v>
      </c>
      <c r="F6" s="98">
        <v>0</v>
      </c>
      <c r="G6" s="98">
        <v>0</v>
      </c>
      <c r="H6" s="98">
        <v>0</v>
      </c>
      <c r="I6" s="98">
        <v>0</v>
      </c>
      <c r="J6" s="98">
        <v>0</v>
      </c>
      <c r="K6" s="98">
        <v>0</v>
      </c>
      <c r="L6" s="98">
        <v>0</v>
      </c>
      <c r="M6" s="98">
        <v>0</v>
      </c>
      <c r="N6" s="98">
        <v>0</v>
      </c>
      <c r="O6" s="98">
        <v>0</v>
      </c>
      <c r="P6" s="98">
        <v>0</v>
      </c>
    </row>
    <row r="7" spans="2:16" ht="15.75" thickBot="1" x14ac:dyDescent="0.3">
      <c r="D7" s="130" t="s">
        <v>18</v>
      </c>
      <c r="E7" s="121">
        <v>0</v>
      </c>
      <c r="F7" s="121">
        <v>0</v>
      </c>
      <c r="G7" s="121">
        <v>0</v>
      </c>
      <c r="H7" s="121">
        <v>0</v>
      </c>
      <c r="I7" s="121">
        <v>0</v>
      </c>
      <c r="J7" s="121">
        <v>0</v>
      </c>
      <c r="K7" s="121">
        <v>0</v>
      </c>
      <c r="L7" s="121">
        <v>0</v>
      </c>
      <c r="M7" s="121">
        <v>0</v>
      </c>
      <c r="N7" s="121">
        <v>0</v>
      </c>
      <c r="O7" s="121">
        <v>0</v>
      </c>
      <c r="P7" s="121">
        <v>0</v>
      </c>
    </row>
    <row r="8" spans="2:16" x14ac:dyDescent="0.25">
      <c r="D8" s="128" t="s">
        <v>20</v>
      </c>
      <c r="E8" s="98">
        <v>0</v>
      </c>
      <c r="F8" s="98">
        <v>0</v>
      </c>
      <c r="G8" s="98">
        <v>0</v>
      </c>
      <c r="H8" s="98">
        <v>0</v>
      </c>
      <c r="I8" s="98">
        <v>0</v>
      </c>
      <c r="J8" s="98">
        <v>0</v>
      </c>
      <c r="K8" s="98">
        <v>0</v>
      </c>
      <c r="L8" s="98">
        <v>0</v>
      </c>
      <c r="M8" s="98">
        <v>0</v>
      </c>
      <c r="N8" s="98">
        <v>0</v>
      </c>
      <c r="O8" s="98">
        <v>0</v>
      </c>
      <c r="P8" s="98">
        <v>0</v>
      </c>
    </row>
    <row r="9" spans="2:16" ht="15.75" thickBot="1" x14ac:dyDescent="0.3">
      <c r="D9" s="129" t="s">
        <v>18</v>
      </c>
      <c r="E9" s="121">
        <v>0</v>
      </c>
      <c r="F9" s="121">
        <v>0</v>
      </c>
      <c r="G9" s="121">
        <v>0</v>
      </c>
      <c r="H9" s="121">
        <v>0</v>
      </c>
      <c r="I9" s="121">
        <v>0</v>
      </c>
      <c r="J9" s="121">
        <v>0</v>
      </c>
      <c r="K9" s="121">
        <v>0</v>
      </c>
      <c r="L9" s="121">
        <v>0</v>
      </c>
      <c r="M9" s="121">
        <v>0</v>
      </c>
      <c r="N9" s="121">
        <v>0</v>
      </c>
      <c r="O9" s="121">
        <v>0</v>
      </c>
      <c r="P9" s="121">
        <v>0</v>
      </c>
    </row>
    <row r="10" spans="2:16" x14ac:dyDescent="0.25">
      <c r="D10" s="130" t="s">
        <v>21</v>
      </c>
      <c r="E10" s="98">
        <v>0</v>
      </c>
      <c r="F10" s="98">
        <v>0</v>
      </c>
      <c r="G10" s="98">
        <v>0</v>
      </c>
      <c r="H10" s="98">
        <v>0</v>
      </c>
      <c r="I10" s="98">
        <v>0</v>
      </c>
      <c r="J10" s="98">
        <v>0</v>
      </c>
      <c r="K10" s="98">
        <v>0</v>
      </c>
      <c r="L10" s="98">
        <v>0</v>
      </c>
      <c r="M10" s="98">
        <v>0</v>
      </c>
      <c r="N10" s="98">
        <v>0</v>
      </c>
      <c r="O10" s="98">
        <v>0</v>
      </c>
      <c r="P10" s="98">
        <v>0</v>
      </c>
    </row>
    <row r="11" spans="2:16" ht="15.75" thickBot="1" x14ac:dyDescent="0.3">
      <c r="D11" s="130" t="s">
        <v>18</v>
      </c>
      <c r="E11" s="121">
        <v>0</v>
      </c>
      <c r="F11" s="121">
        <v>0</v>
      </c>
      <c r="G11" s="121">
        <v>0</v>
      </c>
      <c r="H11" s="121">
        <v>0</v>
      </c>
      <c r="I11" s="121">
        <v>0</v>
      </c>
      <c r="J11" s="121">
        <v>0</v>
      </c>
      <c r="K11" s="121">
        <v>0</v>
      </c>
      <c r="L11" s="121">
        <v>0</v>
      </c>
      <c r="M11" s="121">
        <v>0</v>
      </c>
      <c r="N11" s="121">
        <v>0</v>
      </c>
      <c r="O11" s="121">
        <v>0</v>
      </c>
      <c r="P11" s="121">
        <v>0</v>
      </c>
    </row>
    <row r="12" spans="2:16" x14ac:dyDescent="0.25">
      <c r="D12" s="128" t="s">
        <v>22</v>
      </c>
      <c r="E12" s="98">
        <v>0</v>
      </c>
      <c r="F12" s="98">
        <v>0</v>
      </c>
      <c r="G12" s="98">
        <v>0</v>
      </c>
      <c r="H12" s="98">
        <v>0</v>
      </c>
      <c r="I12" s="98">
        <v>0</v>
      </c>
      <c r="J12" s="98">
        <v>0</v>
      </c>
      <c r="K12" s="98">
        <v>0</v>
      </c>
      <c r="L12" s="98">
        <v>0</v>
      </c>
      <c r="M12" s="98">
        <v>0</v>
      </c>
      <c r="N12" s="98">
        <v>0</v>
      </c>
      <c r="O12" s="98">
        <v>0</v>
      </c>
      <c r="P12" s="98">
        <v>0</v>
      </c>
    </row>
    <row r="13" spans="2:16" ht="15.75" thickBot="1" x14ac:dyDescent="0.3">
      <c r="D13" s="129" t="s">
        <v>18</v>
      </c>
      <c r="E13" s="121">
        <v>0</v>
      </c>
      <c r="F13" s="121">
        <v>0</v>
      </c>
      <c r="G13" s="121">
        <v>0</v>
      </c>
      <c r="H13" s="121">
        <v>0</v>
      </c>
      <c r="I13" s="121">
        <v>0</v>
      </c>
      <c r="J13" s="121">
        <v>0</v>
      </c>
      <c r="K13" s="121">
        <v>0</v>
      </c>
      <c r="L13" s="121">
        <v>0</v>
      </c>
      <c r="M13" s="121">
        <v>0</v>
      </c>
      <c r="N13" s="121">
        <v>0</v>
      </c>
      <c r="O13" s="121">
        <v>0</v>
      </c>
      <c r="P13" s="121">
        <v>0</v>
      </c>
    </row>
    <row r="15" spans="2:16" ht="15.75" thickBot="1" x14ac:dyDescent="0.3">
      <c r="E15" t="s">
        <v>42</v>
      </c>
    </row>
    <row r="16" spans="2:16" ht="15.75" thickBot="1" x14ac:dyDescent="0.3">
      <c r="B16">
        <v>7</v>
      </c>
      <c r="D16" s="128"/>
      <c r="E16" s="98">
        <v>50</v>
      </c>
      <c r="F16" s="99">
        <v>100</v>
      </c>
      <c r="G16" s="99">
        <v>200</v>
      </c>
      <c r="H16" s="99">
        <v>400</v>
      </c>
      <c r="I16" s="99">
        <v>800</v>
      </c>
      <c r="J16" s="99">
        <v>1600</v>
      </c>
      <c r="K16" s="99">
        <v>3200</v>
      </c>
      <c r="L16" s="99">
        <v>6400</v>
      </c>
      <c r="M16" s="99">
        <v>12800</v>
      </c>
      <c r="N16" s="99">
        <v>25600</v>
      </c>
      <c r="O16" s="99">
        <v>51200</v>
      </c>
      <c r="P16" s="100">
        <v>102400</v>
      </c>
    </row>
    <row r="17" spans="2:19" x14ac:dyDescent="0.25">
      <c r="D17" s="128" t="s">
        <v>17</v>
      </c>
      <c r="E17" s="98">
        <v>4.2714887012818066E-2</v>
      </c>
      <c r="F17" s="98">
        <v>0</v>
      </c>
      <c r="G17" s="98">
        <v>0</v>
      </c>
      <c r="H17" s="98">
        <v>0</v>
      </c>
      <c r="I17" s="98">
        <v>0</v>
      </c>
      <c r="J17" s="98">
        <v>0</v>
      </c>
      <c r="K17" s="98">
        <v>0</v>
      </c>
      <c r="L17" s="98">
        <v>7.119183431208851E-3</v>
      </c>
      <c r="M17" s="98">
        <v>0</v>
      </c>
      <c r="N17" s="98">
        <v>0</v>
      </c>
      <c r="O17" s="98">
        <v>2.6696804383011361E-3</v>
      </c>
      <c r="P17" s="98">
        <v>0</v>
      </c>
    </row>
    <row r="18" spans="2:19" ht="15.75" thickBot="1" x14ac:dyDescent="0.3">
      <c r="D18" s="129" t="s">
        <v>18</v>
      </c>
      <c r="E18" s="121">
        <v>0.20047316135461399</v>
      </c>
      <c r="F18" s="121">
        <v>0</v>
      </c>
      <c r="G18" s="121">
        <v>0</v>
      </c>
      <c r="H18" s="121">
        <v>0</v>
      </c>
      <c r="I18" s="121">
        <v>0</v>
      </c>
      <c r="J18" s="121">
        <v>0</v>
      </c>
      <c r="K18" s="121">
        <v>0</v>
      </c>
      <c r="L18" s="121">
        <v>1.2227337777168364E-2</v>
      </c>
      <c r="M18" s="121">
        <v>0</v>
      </c>
      <c r="N18" s="121">
        <v>0</v>
      </c>
      <c r="O18" s="121">
        <v>4.5852287402944492E-3</v>
      </c>
      <c r="P18" s="121">
        <v>0</v>
      </c>
    </row>
    <row r="19" spans="2:19" x14ac:dyDescent="0.25">
      <c r="D19" s="130" t="s">
        <v>19</v>
      </c>
      <c r="E19" s="98">
        <v>0.90446810992708926</v>
      </c>
      <c r="F19" s="98">
        <v>0</v>
      </c>
      <c r="G19" s="98">
        <v>0</v>
      </c>
      <c r="H19" s="98">
        <v>0</v>
      </c>
      <c r="I19" s="98">
        <v>0</v>
      </c>
      <c r="J19" s="98">
        <v>0</v>
      </c>
      <c r="K19" s="98">
        <v>0</v>
      </c>
      <c r="L19" s="98">
        <v>0</v>
      </c>
      <c r="M19" s="98">
        <v>0</v>
      </c>
      <c r="N19" s="98">
        <v>0</v>
      </c>
      <c r="O19" s="98">
        <v>0</v>
      </c>
      <c r="P19" s="98">
        <v>0</v>
      </c>
    </row>
    <row r="20" spans="2:19" ht="15.75" thickBot="1" x14ac:dyDescent="0.3">
      <c r="D20" s="130" t="s">
        <v>18</v>
      </c>
      <c r="E20" s="121">
        <v>1.8167626283346865</v>
      </c>
      <c r="F20" s="121">
        <v>0</v>
      </c>
      <c r="G20" s="121">
        <v>0</v>
      </c>
      <c r="H20" s="121">
        <v>0</v>
      </c>
      <c r="I20" s="121">
        <v>0</v>
      </c>
      <c r="J20" s="121">
        <v>0</v>
      </c>
      <c r="K20" s="121">
        <v>0</v>
      </c>
      <c r="L20" s="121">
        <v>0</v>
      </c>
      <c r="M20" s="121">
        <v>0</v>
      </c>
      <c r="N20" s="121">
        <v>0</v>
      </c>
      <c r="O20" s="121">
        <v>0</v>
      </c>
      <c r="P20" s="121">
        <v>0</v>
      </c>
    </row>
    <row r="21" spans="2:19" x14ac:dyDescent="0.25">
      <c r="D21" s="128" t="s">
        <v>20</v>
      </c>
      <c r="E21" s="98">
        <v>0</v>
      </c>
      <c r="F21" s="98">
        <v>0</v>
      </c>
      <c r="G21" s="98">
        <v>0</v>
      </c>
      <c r="H21" s="98">
        <v>0</v>
      </c>
      <c r="I21" s="98">
        <v>0</v>
      </c>
      <c r="J21" s="98">
        <v>6.0435132926855796E-2</v>
      </c>
      <c r="K21" s="98">
        <v>0</v>
      </c>
      <c r="L21" s="98">
        <v>0</v>
      </c>
      <c r="M21" s="98">
        <v>0</v>
      </c>
      <c r="N21" s="98">
        <v>0</v>
      </c>
      <c r="O21" s="98">
        <v>0</v>
      </c>
      <c r="P21" s="98">
        <v>6.0435132926855796E-2</v>
      </c>
    </row>
    <row r="22" spans="2:19" ht="15.75" thickBot="1" x14ac:dyDescent="0.3">
      <c r="D22" s="129" t="s">
        <v>18</v>
      </c>
      <c r="E22" s="121">
        <v>0</v>
      </c>
      <c r="F22" s="121">
        <v>0</v>
      </c>
      <c r="G22" s="121">
        <v>0</v>
      </c>
      <c r="H22" s="121">
        <v>0</v>
      </c>
      <c r="I22" s="121">
        <v>0</v>
      </c>
      <c r="J22" s="121">
        <v>0.79974558407836771</v>
      </c>
      <c r="K22" s="121">
        <v>0</v>
      </c>
      <c r="L22" s="121">
        <v>0</v>
      </c>
      <c r="M22" s="121">
        <v>0</v>
      </c>
      <c r="N22" s="121">
        <v>0</v>
      </c>
      <c r="O22" s="121">
        <v>0</v>
      </c>
      <c r="P22" s="121">
        <v>0.26805876917862187</v>
      </c>
    </row>
    <row r="23" spans="2:19" x14ac:dyDescent="0.25">
      <c r="D23" s="130" t="s">
        <v>21</v>
      </c>
      <c r="E23" s="98">
        <v>1.9877962772788926</v>
      </c>
      <c r="F23" s="98">
        <v>0.42603027517934311</v>
      </c>
      <c r="G23" s="98">
        <v>5.17655073479266E-2</v>
      </c>
      <c r="H23" s="98">
        <v>0</v>
      </c>
      <c r="I23" s="98">
        <v>8.2824637824508301E-3</v>
      </c>
      <c r="J23" s="98">
        <v>0</v>
      </c>
      <c r="K23" s="98">
        <v>6.2118633664965395E-2</v>
      </c>
      <c r="L23" s="98">
        <v>8.2824637824508301E-3</v>
      </c>
      <c r="M23" s="98">
        <v>0</v>
      </c>
      <c r="N23" s="98">
        <v>0</v>
      </c>
      <c r="O23" s="98">
        <v>6.2118633664965395E-2</v>
      </c>
      <c r="P23" s="98">
        <v>0</v>
      </c>
    </row>
    <row r="24" spans="2:19" ht="15.75" thickBot="1" x14ac:dyDescent="0.3">
      <c r="D24" s="130" t="s">
        <v>18</v>
      </c>
      <c r="E24" s="121">
        <v>7.102896655025984</v>
      </c>
      <c r="F24" s="121">
        <v>1.9347281771903981</v>
      </c>
      <c r="G24" s="121">
        <v>0.23508232045346969</v>
      </c>
      <c r="H24" s="121">
        <v>0</v>
      </c>
      <c r="I24" s="121">
        <v>3.7613092284863883E-2</v>
      </c>
      <c r="J24" s="121">
        <v>0</v>
      </c>
      <c r="K24" s="121">
        <v>0.67313797809915243</v>
      </c>
      <c r="L24" s="121">
        <v>7.6395627159802845E-2</v>
      </c>
      <c r="M24" s="121">
        <v>0</v>
      </c>
      <c r="N24" s="121">
        <v>0</v>
      </c>
      <c r="O24" s="121">
        <v>0.67313797809915243</v>
      </c>
      <c r="P24" s="121">
        <v>0</v>
      </c>
    </row>
    <row r="25" spans="2:19" x14ac:dyDescent="0.25">
      <c r="D25" s="128" t="s">
        <v>22</v>
      </c>
      <c r="E25" s="98">
        <v>7.4736670084066356E-2</v>
      </c>
      <c r="F25" s="98">
        <v>7.4736670084066301E-2</v>
      </c>
      <c r="G25" s="98">
        <v>0</v>
      </c>
      <c r="H25" s="98">
        <v>0</v>
      </c>
      <c r="I25" s="98">
        <v>0</v>
      </c>
      <c r="J25" s="98">
        <v>0</v>
      </c>
      <c r="K25" s="98">
        <v>0</v>
      </c>
      <c r="L25" s="98">
        <v>0</v>
      </c>
      <c r="M25" s="98">
        <v>0</v>
      </c>
      <c r="N25" s="98">
        <v>0</v>
      </c>
      <c r="O25" s="98">
        <v>0</v>
      </c>
      <c r="P25" s="98">
        <v>0</v>
      </c>
    </row>
    <row r="26" spans="2:19" ht="15.75" thickBot="1" x14ac:dyDescent="0.3">
      <c r="D26" s="129" t="s">
        <v>18</v>
      </c>
      <c r="E26" s="121">
        <v>0.62288793304707624</v>
      </c>
      <c r="F26" s="121">
        <v>0.3137094981584973</v>
      </c>
      <c r="G26" s="121">
        <v>0</v>
      </c>
      <c r="H26" s="121">
        <v>0</v>
      </c>
      <c r="I26" s="121">
        <v>0</v>
      </c>
      <c r="J26" s="121">
        <v>0</v>
      </c>
      <c r="K26" s="121">
        <v>0</v>
      </c>
      <c r="L26" s="121">
        <v>0</v>
      </c>
      <c r="M26" s="121">
        <v>0</v>
      </c>
      <c r="N26" s="121">
        <v>0</v>
      </c>
      <c r="O26" s="121">
        <v>0</v>
      </c>
      <c r="P26" s="121">
        <v>0</v>
      </c>
    </row>
    <row r="27" spans="2:19" ht="15.75" thickBot="1" x14ac:dyDescent="0.3">
      <c r="E27" t="s">
        <v>16</v>
      </c>
    </row>
    <row r="28" spans="2:19" ht="15.75" thickBot="1" x14ac:dyDescent="0.3">
      <c r="B28">
        <v>14</v>
      </c>
      <c r="D28" s="128"/>
      <c r="E28" s="98">
        <v>50</v>
      </c>
      <c r="F28" s="99">
        <v>100</v>
      </c>
      <c r="G28" s="99">
        <v>200</v>
      </c>
      <c r="H28" s="99">
        <v>400</v>
      </c>
      <c r="I28" s="99">
        <v>800</v>
      </c>
      <c r="J28" s="99">
        <v>1600</v>
      </c>
      <c r="K28" s="99">
        <v>3200</v>
      </c>
      <c r="L28" s="99">
        <v>6400</v>
      </c>
      <c r="M28" s="99">
        <v>12800</v>
      </c>
      <c r="N28" s="99">
        <v>25600</v>
      </c>
      <c r="O28" s="99">
        <v>51200</v>
      </c>
      <c r="P28" s="100">
        <v>102400</v>
      </c>
    </row>
    <row r="29" spans="2:19" x14ac:dyDescent="0.25">
      <c r="D29" s="128" t="s">
        <v>17</v>
      </c>
      <c r="E29" s="98">
        <v>1.3030164823095861E-2</v>
      </c>
      <c r="F29" s="98">
        <v>0</v>
      </c>
      <c r="G29" s="98">
        <v>3.387842854004923E-2</v>
      </c>
      <c r="H29" s="98">
        <v>0</v>
      </c>
      <c r="I29" s="98">
        <v>1.8242230752334207E-2</v>
      </c>
      <c r="J29" s="98">
        <v>5.6464030193195638E-2</v>
      </c>
      <c r="K29" s="98">
        <v>6.3413486179286285E-2</v>
      </c>
      <c r="L29" s="98">
        <v>1.9979568688527221E-2</v>
      </c>
      <c r="M29" s="98">
        <v>0.1120594174786244</v>
      </c>
      <c r="N29" s="98">
        <v>1.8242230752334207E-2</v>
      </c>
      <c r="O29" s="98">
        <v>2.8666362610810889E-2</v>
      </c>
      <c r="P29" s="98">
        <v>5.4726692257002607E-2</v>
      </c>
    </row>
    <row r="30" spans="2:19" ht="15.75" thickBot="1" x14ac:dyDescent="0.3">
      <c r="D30" s="129" t="s">
        <v>18</v>
      </c>
      <c r="E30" s="121">
        <v>6.7140248610036937E-2</v>
      </c>
      <c r="F30" s="121">
        <v>0</v>
      </c>
      <c r="G30" s="121">
        <v>0.17456464638609603</v>
      </c>
      <c r="H30" s="121">
        <v>0</v>
      </c>
      <c r="I30" s="121">
        <v>6.768594584111999E-2</v>
      </c>
      <c r="J30" s="121">
        <v>0.29094098778982869</v>
      </c>
      <c r="K30" s="121">
        <v>0.28062222553922267</v>
      </c>
      <c r="L30" s="121">
        <v>0.1029482916817252</v>
      </c>
      <c r="M30" s="121">
        <v>0.30285599546384001</v>
      </c>
      <c r="N30" s="121">
        <v>9.3996348054051743E-2</v>
      </c>
      <c r="O30" s="121">
        <v>0.14770854694208124</v>
      </c>
      <c r="P30" s="121">
        <v>0.19047566141452907</v>
      </c>
    </row>
    <row r="31" spans="2:19" x14ac:dyDescent="0.25">
      <c r="D31" s="130" t="s">
        <v>19</v>
      </c>
      <c r="E31" s="98">
        <v>1.8233150273224048</v>
      </c>
      <c r="F31" s="98">
        <v>0.62795989071038261</v>
      </c>
      <c r="G31" s="98">
        <v>0.12477229508196723</v>
      </c>
      <c r="H31" s="98">
        <v>0</v>
      </c>
      <c r="I31" s="98">
        <v>0</v>
      </c>
      <c r="J31" s="98">
        <v>0</v>
      </c>
      <c r="K31" s="98">
        <v>0.10928961748633879</v>
      </c>
      <c r="L31" s="98">
        <v>0</v>
      </c>
      <c r="M31" s="98">
        <v>5.9198524590163941E-2</v>
      </c>
      <c r="N31" s="98">
        <v>1.5938032786885246E-2</v>
      </c>
      <c r="O31" s="98">
        <v>3.7795956284153005E-2</v>
      </c>
      <c r="P31" s="98">
        <v>0</v>
      </c>
      <c r="S31">
        <v>0</v>
      </c>
    </row>
    <row r="32" spans="2:19" ht="15.75" thickBot="1" x14ac:dyDescent="0.3">
      <c r="D32" s="130" t="s">
        <v>18</v>
      </c>
      <c r="E32" s="121">
        <v>4.5259905769856594</v>
      </c>
      <c r="F32" s="121">
        <v>1.4899705811904445</v>
      </c>
      <c r="G32" s="121">
        <v>0.44441395812376444</v>
      </c>
      <c r="H32" s="121">
        <v>0</v>
      </c>
      <c r="I32" s="121">
        <v>0</v>
      </c>
      <c r="J32" s="121">
        <v>0</v>
      </c>
      <c r="K32" s="121">
        <v>0.26024262852512547</v>
      </c>
      <c r="L32" s="121">
        <v>0</v>
      </c>
      <c r="M32" s="121">
        <v>0.22462894966828673</v>
      </c>
      <c r="N32" s="121">
        <v>5.6768084861089418E-2</v>
      </c>
      <c r="O32" s="121">
        <v>0.13462163633584395</v>
      </c>
      <c r="P32" s="121">
        <v>0</v>
      </c>
    </row>
    <row r="33" spans="2:16" x14ac:dyDescent="0.25">
      <c r="D33" s="128" t="s">
        <v>20</v>
      </c>
      <c r="E33" s="98">
        <v>0</v>
      </c>
      <c r="F33" s="98">
        <v>0</v>
      </c>
      <c r="G33" s="98">
        <v>0.31308817619986973</v>
      </c>
      <c r="H33" s="98">
        <v>6.2306104716391995E-2</v>
      </c>
      <c r="I33" s="98">
        <v>0</v>
      </c>
      <c r="J33" s="98">
        <v>6.2306104716391995E-2</v>
      </c>
      <c r="K33" s="98">
        <v>6.2306104716391995E-2</v>
      </c>
      <c r="L33" s="98">
        <v>0</v>
      </c>
      <c r="M33" s="98">
        <v>6.7498072422408923E-3</v>
      </c>
      <c r="N33" s="98">
        <v>6.2306104716391995E-2</v>
      </c>
      <c r="O33" s="98">
        <v>3.7902859600436885E-2</v>
      </c>
      <c r="P33" s="98">
        <v>0</v>
      </c>
    </row>
    <row r="34" spans="2:16" ht="15.75" thickBot="1" x14ac:dyDescent="0.3">
      <c r="D34" s="129" t="s">
        <v>18</v>
      </c>
      <c r="E34" s="121">
        <v>0</v>
      </c>
      <c r="F34" s="121">
        <v>0</v>
      </c>
      <c r="G34" s="121">
        <v>1.2498925535215188</v>
      </c>
      <c r="H34" s="121">
        <v>0.25606986340187116</v>
      </c>
      <c r="I34" s="121">
        <v>0</v>
      </c>
      <c r="J34" s="121">
        <v>0.24873483652169531</v>
      </c>
      <c r="K34" s="121">
        <v>0.24873483652169531</v>
      </c>
      <c r="L34" s="121">
        <v>0</v>
      </c>
      <c r="M34" s="121">
        <v>2.6946191044904817E-2</v>
      </c>
      <c r="N34" s="121">
        <v>0.24873483652169531</v>
      </c>
      <c r="O34" s="121">
        <v>0.15131360930575247</v>
      </c>
      <c r="P34" s="121">
        <v>0</v>
      </c>
    </row>
    <row r="35" spans="2:16" x14ac:dyDescent="0.25">
      <c r="D35" s="130" t="s">
        <v>21</v>
      </c>
      <c r="E35" s="98">
        <v>8.2295044899122427</v>
      </c>
      <c r="F35" s="98">
        <v>3.9784088420226023</v>
      </c>
      <c r="G35" s="98">
        <v>1.6908237578596059</v>
      </c>
      <c r="H35" s="98">
        <v>0.49730110525282528</v>
      </c>
      <c r="I35" s="98">
        <v>0.19892044210113022</v>
      </c>
      <c r="J35" s="98">
        <v>0.19892044210113013</v>
      </c>
      <c r="K35" s="98">
        <v>0.49730110525282523</v>
      </c>
      <c r="L35" s="98">
        <v>0.19892044210113013</v>
      </c>
      <c r="M35" s="98">
        <v>0.47160724796816961</v>
      </c>
      <c r="N35" s="98">
        <v>0.11355045218613548</v>
      </c>
      <c r="O35" s="98">
        <v>0.20306465113164401</v>
      </c>
      <c r="P35" s="98">
        <v>0.39784088420226027</v>
      </c>
    </row>
    <row r="36" spans="2:16" ht="15.75" thickBot="1" x14ac:dyDescent="0.3">
      <c r="D36" s="130" t="s">
        <v>18</v>
      </c>
      <c r="E36" s="121">
        <v>27.638934297379947</v>
      </c>
      <c r="F36" s="121">
        <v>14.89720338066104</v>
      </c>
      <c r="G36" s="121">
        <v>7.0507817901763286</v>
      </c>
      <c r="H36" s="121">
        <v>1.86215042258263</v>
      </c>
      <c r="I36" s="121">
        <v>0.52900527422867039</v>
      </c>
      <c r="J36" s="121">
        <v>2.7858503182968475</v>
      </c>
      <c r="K36" s="121">
        <v>4.0469680384290161</v>
      </c>
      <c r="L36" s="121">
        <v>0.74533992163381502</v>
      </c>
      <c r="M36" s="121">
        <v>3.9964664177951001</v>
      </c>
      <c r="N36" s="121">
        <v>0.36171269229287567</v>
      </c>
      <c r="O36" s="121">
        <v>1.4097755075942939</v>
      </c>
      <c r="P36" s="121">
        <v>1.49067984326763</v>
      </c>
    </row>
    <row r="37" spans="2:16" x14ac:dyDescent="0.25">
      <c r="D37" s="128" t="s">
        <v>22</v>
      </c>
      <c r="E37" s="98">
        <v>0</v>
      </c>
      <c r="F37" s="98">
        <v>0</v>
      </c>
      <c r="G37" s="98">
        <v>7.6466402606852838E-3</v>
      </c>
      <c r="H37" s="98">
        <v>2.803768095584604E-2</v>
      </c>
      <c r="I37" s="98">
        <v>2.633839357951482E-2</v>
      </c>
      <c r="J37" s="98">
        <v>0.10195520347580378</v>
      </c>
      <c r="K37" s="98">
        <v>0.22600073502309959</v>
      </c>
      <c r="L37" s="98">
        <v>3.2285848419072359E-2</v>
      </c>
      <c r="M37" s="98">
        <v>0</v>
      </c>
      <c r="N37" s="98">
        <v>0</v>
      </c>
      <c r="O37" s="98">
        <v>1.7842160608265663E-2</v>
      </c>
      <c r="P37" s="98">
        <v>5.947352884354066E-3</v>
      </c>
    </row>
    <row r="38" spans="2:16" ht="15.75" thickBot="1" x14ac:dyDescent="0.3">
      <c r="D38" s="129" t="s">
        <v>18</v>
      </c>
      <c r="E38" s="121">
        <v>0</v>
      </c>
      <c r="F38" s="121">
        <v>0</v>
      </c>
      <c r="G38" s="121">
        <v>3.4605309220036691E-2</v>
      </c>
      <c r="H38" s="121">
        <v>0.12688613380680119</v>
      </c>
      <c r="I38" s="121">
        <v>0.11919591128986318</v>
      </c>
      <c r="J38" s="121">
        <v>0.51901548771476702</v>
      </c>
      <c r="K38" s="121">
        <v>0.55543445363283617</v>
      </c>
      <c r="L38" s="121">
        <v>0.16435507744817213</v>
      </c>
      <c r="M38" s="121">
        <v>0</v>
      </c>
      <c r="N38" s="121">
        <v>0</v>
      </c>
      <c r="O38" s="121">
        <v>9.0827710350084245E-2</v>
      </c>
      <c r="P38" s="121">
        <v>3.0275730444865527E-2</v>
      </c>
    </row>
    <row r="39" spans="2:16" ht="15.75" thickBot="1" x14ac:dyDescent="0.3"/>
    <row r="40" spans="2:16" ht="15.75" thickBot="1" x14ac:dyDescent="0.3">
      <c r="D40" s="124"/>
      <c r="E40" s="125" t="s">
        <v>16</v>
      </c>
      <c r="F40" s="126"/>
      <c r="G40" s="126"/>
      <c r="H40" s="126"/>
      <c r="I40" s="126"/>
      <c r="J40" s="126"/>
      <c r="K40" s="126"/>
      <c r="L40" s="126"/>
      <c r="M40" s="126"/>
      <c r="N40" s="126"/>
      <c r="O40" s="126"/>
      <c r="P40" s="127"/>
    </row>
    <row r="41" spans="2:16" ht="15.75" thickBot="1" x14ac:dyDescent="0.3">
      <c r="B41">
        <v>21</v>
      </c>
      <c r="D41" s="128"/>
      <c r="E41" s="98">
        <v>50</v>
      </c>
      <c r="F41" s="99">
        <v>100</v>
      </c>
      <c r="G41" s="99">
        <v>200</v>
      </c>
      <c r="H41" s="99">
        <v>400</v>
      </c>
      <c r="I41" s="99">
        <v>800</v>
      </c>
      <c r="J41" s="99">
        <v>1600</v>
      </c>
      <c r="K41" s="99">
        <v>3200</v>
      </c>
      <c r="L41" s="99">
        <v>6400</v>
      </c>
      <c r="M41" s="99">
        <v>12800</v>
      </c>
      <c r="N41" s="99">
        <v>25600</v>
      </c>
      <c r="O41" s="99">
        <v>51200</v>
      </c>
      <c r="P41" s="100">
        <v>102400</v>
      </c>
    </row>
    <row r="42" spans="2:16" x14ac:dyDescent="0.25">
      <c r="D42" s="128" t="s">
        <v>17</v>
      </c>
      <c r="E42" s="98">
        <v>7.3576612225818544E-2</v>
      </c>
      <c r="F42" s="98">
        <v>0</v>
      </c>
      <c r="G42" s="98">
        <v>0</v>
      </c>
      <c r="H42" s="98">
        <v>5.2243760691412157E-2</v>
      </c>
      <c r="I42" s="98">
        <v>0</v>
      </c>
      <c r="J42" s="98">
        <v>0</v>
      </c>
      <c r="K42" s="98">
        <v>0</v>
      </c>
      <c r="L42" s="98">
        <v>0</v>
      </c>
      <c r="M42" s="98">
        <v>0</v>
      </c>
      <c r="N42" s="98">
        <v>0</v>
      </c>
      <c r="O42" s="98">
        <v>0</v>
      </c>
      <c r="P42" s="98">
        <v>0</v>
      </c>
    </row>
    <row r="43" spans="2:16" ht="15.75" thickBot="1" x14ac:dyDescent="0.3">
      <c r="D43" s="129" t="s">
        <v>18</v>
      </c>
      <c r="E43" s="121">
        <v>0.2246341479936719</v>
      </c>
      <c r="F43" s="121">
        <v>0</v>
      </c>
      <c r="G43" s="121">
        <v>0</v>
      </c>
      <c r="H43" s="121">
        <v>0.30323645185872211</v>
      </c>
      <c r="I43" s="121">
        <v>0</v>
      </c>
      <c r="J43" s="121">
        <v>0</v>
      </c>
      <c r="K43" s="121">
        <v>0</v>
      </c>
      <c r="L43" s="121">
        <v>0</v>
      </c>
      <c r="M43" s="121">
        <v>0</v>
      </c>
      <c r="N43" s="121">
        <v>0</v>
      </c>
      <c r="O43" s="121">
        <v>0</v>
      </c>
      <c r="P43" s="121">
        <v>0</v>
      </c>
    </row>
    <row r="44" spans="2:16" x14ac:dyDescent="0.25">
      <c r="D44" s="130" t="s">
        <v>19</v>
      </c>
      <c r="E44" s="98">
        <v>4.8311033415818549</v>
      </c>
      <c r="F44" s="98">
        <v>1.8486025684636869</v>
      </c>
      <c r="G44" s="98">
        <v>0.99693383505080313</v>
      </c>
      <c r="H44" s="98">
        <v>0.21748262581620487</v>
      </c>
      <c r="I44" s="98">
        <v>0</v>
      </c>
      <c r="J44" s="98">
        <v>0</v>
      </c>
      <c r="K44" s="98">
        <v>0</v>
      </c>
      <c r="L44" s="98">
        <v>1.5356583367216063E-2</v>
      </c>
      <c r="M44" s="98">
        <v>0</v>
      </c>
      <c r="N44" s="98">
        <v>0</v>
      </c>
      <c r="O44" s="98">
        <v>0</v>
      </c>
      <c r="P44" s="98">
        <v>0</v>
      </c>
    </row>
    <row r="45" spans="2:16" ht="15.75" thickBot="1" x14ac:dyDescent="0.3">
      <c r="D45" s="130" t="s">
        <v>18</v>
      </c>
      <c r="E45" s="121">
        <v>6.1073048493528086</v>
      </c>
      <c r="F45" s="121">
        <v>3.1178022688358964</v>
      </c>
      <c r="G45" s="121">
        <v>2.0576608015001181</v>
      </c>
      <c r="H45" s="121">
        <v>0.73263900404595084</v>
      </c>
      <c r="I45" s="121">
        <v>0</v>
      </c>
      <c r="J45" s="121">
        <v>0</v>
      </c>
      <c r="K45" s="121">
        <v>0</v>
      </c>
      <c r="L45" s="121">
        <v>7.5876708236122081E-2</v>
      </c>
      <c r="M45" s="121">
        <v>0</v>
      </c>
      <c r="N45" s="121">
        <v>0</v>
      </c>
      <c r="O45" s="121">
        <v>0</v>
      </c>
      <c r="P45" s="121">
        <v>0</v>
      </c>
    </row>
    <row r="46" spans="2:16" x14ac:dyDescent="0.25">
      <c r="D46" s="128" t="s">
        <v>20</v>
      </c>
      <c r="E46" s="98">
        <v>0.76923076923076938</v>
      </c>
      <c r="F46" s="98">
        <v>0.16483516483516486</v>
      </c>
      <c r="G46" s="98">
        <v>8.241758241758242E-3</v>
      </c>
      <c r="H46" s="98">
        <v>0</v>
      </c>
      <c r="I46" s="98">
        <v>0</v>
      </c>
      <c r="J46" s="98">
        <v>5.4945054945054944E-2</v>
      </c>
      <c r="K46" s="98">
        <v>1.3736263736263736E-2</v>
      </c>
      <c r="L46" s="98">
        <v>0.11263736263736265</v>
      </c>
      <c r="M46" s="98">
        <v>0</v>
      </c>
      <c r="N46" s="98">
        <v>5.4945054945054944E-2</v>
      </c>
      <c r="O46" s="98">
        <v>2.7472527472527475E-3</v>
      </c>
      <c r="P46" s="98">
        <v>0</v>
      </c>
    </row>
    <row r="47" spans="2:16" ht="15.75" thickBot="1" x14ac:dyDescent="0.3">
      <c r="D47" s="129" t="s">
        <v>18</v>
      </c>
      <c r="E47" s="121">
        <v>1.7413899853449397</v>
      </c>
      <c r="F47" s="121">
        <v>0.88771310358875732</v>
      </c>
      <c r="G47" s="121">
        <v>3.4786349152534285E-2</v>
      </c>
      <c r="H47" s="121">
        <v>0</v>
      </c>
      <c r="I47" s="121">
        <v>0</v>
      </c>
      <c r="J47" s="121">
        <v>0.3637645600112781</v>
      </c>
      <c r="K47" s="121">
        <v>9.0941140002819526E-2</v>
      </c>
      <c r="L47" s="121">
        <v>0.37947920414697228</v>
      </c>
      <c r="M47" s="121">
        <v>0</v>
      </c>
      <c r="N47" s="121">
        <v>0.23190899435022858</v>
      </c>
      <c r="O47" s="121">
        <v>1.8188228000563904E-2</v>
      </c>
      <c r="P47" s="121">
        <v>0</v>
      </c>
    </row>
    <row r="48" spans="2:16" x14ac:dyDescent="0.25">
      <c r="D48" s="130" t="s">
        <v>21</v>
      </c>
      <c r="E48" s="98">
        <v>12.189224936577522</v>
      </c>
      <c r="F48" s="98">
        <v>7.0143077853215701</v>
      </c>
      <c r="G48" s="98">
        <v>3.464736512431061</v>
      </c>
      <c r="H48" s="98">
        <v>1.7093106262630178</v>
      </c>
      <c r="I48" s="98">
        <v>0.73523417300075933</v>
      </c>
      <c r="J48" s="98">
        <v>0.31323584585898173</v>
      </c>
      <c r="K48" s="98">
        <v>9.2230572016024928E-2</v>
      </c>
      <c r="L48" s="98">
        <v>0.36979235283194745</v>
      </c>
      <c r="M48" s="98">
        <v>9.7016137063084137E-2</v>
      </c>
      <c r="N48" s="98">
        <v>0</v>
      </c>
      <c r="O48" s="98">
        <v>1.9577240366186358E-2</v>
      </c>
      <c r="P48" s="98">
        <v>0.12398918898584692</v>
      </c>
    </row>
    <row r="49" spans="2:16" ht="15.75" thickBot="1" x14ac:dyDescent="0.3">
      <c r="D49" s="130" t="s">
        <v>18</v>
      </c>
      <c r="E49" s="121">
        <v>35.203482715733927</v>
      </c>
      <c r="F49" s="121">
        <v>21.345114741415795</v>
      </c>
      <c r="G49" s="121">
        <v>11.071040766200756</v>
      </c>
      <c r="H49" s="121">
        <v>5.7668715786045928</v>
      </c>
      <c r="I49" s="121">
        <v>2.7312690764386907</v>
      </c>
      <c r="J49" s="121">
        <v>0.96657111293406317</v>
      </c>
      <c r="K49" s="121">
        <v>0.3718745158581247</v>
      </c>
      <c r="L49" s="121">
        <v>0.950084277743803</v>
      </c>
      <c r="M49" s="121">
        <v>0.36404620690154926</v>
      </c>
      <c r="N49" s="121">
        <v>0</v>
      </c>
      <c r="O49" s="121">
        <v>0.10347064063970772</v>
      </c>
      <c r="P49" s="121">
        <v>0.39347836922408169</v>
      </c>
    </row>
    <row r="50" spans="2:16" x14ac:dyDescent="0.25">
      <c r="D50" s="128" t="s">
        <v>22</v>
      </c>
      <c r="E50" s="98">
        <v>5.4054054054054057E-2</v>
      </c>
      <c r="F50" s="98">
        <v>0</v>
      </c>
      <c r="G50" s="98">
        <v>0</v>
      </c>
      <c r="H50" s="98">
        <v>0</v>
      </c>
      <c r="I50" s="98">
        <v>6.7567567567567571E-3</v>
      </c>
      <c r="J50" s="98">
        <v>0</v>
      </c>
      <c r="K50" s="98">
        <v>0.10810810810810811</v>
      </c>
      <c r="L50" s="98">
        <v>8.3783783783783788E-2</v>
      </c>
      <c r="M50" s="98">
        <v>1.3513513513513514E-3</v>
      </c>
      <c r="N50" s="98">
        <v>0</v>
      </c>
      <c r="O50" s="98">
        <v>6.7567567567567571E-3</v>
      </c>
      <c r="P50" s="98">
        <v>1.7567567567567569E-2</v>
      </c>
    </row>
    <row r="51" spans="2:16" ht="15.75" thickBot="1" x14ac:dyDescent="0.3">
      <c r="D51" s="129" t="s">
        <v>18</v>
      </c>
      <c r="E51" s="121">
        <v>0.21782191311386878</v>
      </c>
      <c r="F51" s="121">
        <v>0</v>
      </c>
      <c r="G51" s="121">
        <v>0</v>
      </c>
      <c r="H51" s="121">
        <v>0</v>
      </c>
      <c r="I51" s="121">
        <v>2.3875627811403212E-2</v>
      </c>
      <c r="J51" s="121">
        <v>0</v>
      </c>
      <c r="K51" s="121">
        <v>0.43564382622773756</v>
      </c>
      <c r="L51" s="121">
        <v>0.25840032875018198</v>
      </c>
      <c r="M51" s="121">
        <v>4.775125562280642E-3</v>
      </c>
      <c r="N51" s="121">
        <v>0</v>
      </c>
      <c r="O51" s="121">
        <v>2.3875627811403212E-2</v>
      </c>
      <c r="P51" s="121">
        <v>7.0792121762007332E-2</v>
      </c>
    </row>
    <row r="53" spans="2:16" ht="15.75" thickBot="1" x14ac:dyDescent="0.3"/>
    <row r="54" spans="2:16" ht="15.75" thickBot="1" x14ac:dyDescent="0.3">
      <c r="B54">
        <v>28</v>
      </c>
      <c r="D54" s="128"/>
      <c r="E54" s="98">
        <v>50</v>
      </c>
      <c r="F54" s="99">
        <v>100</v>
      </c>
      <c r="G54" s="99">
        <v>200</v>
      </c>
      <c r="H54" s="99">
        <v>400</v>
      </c>
      <c r="I54" s="99">
        <v>800</v>
      </c>
      <c r="J54" s="99">
        <v>1600</v>
      </c>
      <c r="K54" s="99">
        <v>3200</v>
      </c>
      <c r="L54" s="99">
        <v>6400</v>
      </c>
      <c r="M54" s="99">
        <v>12800</v>
      </c>
      <c r="N54" s="99">
        <v>25600</v>
      </c>
      <c r="O54" s="99">
        <v>51200</v>
      </c>
      <c r="P54" s="100">
        <v>102400</v>
      </c>
    </row>
    <row r="55" spans="2:16" x14ac:dyDescent="0.25">
      <c r="D55" s="128" t="s">
        <v>17</v>
      </c>
      <c r="E55" s="98">
        <v>5.7824358511022758E-2</v>
      </c>
      <c r="F55" s="98">
        <v>0.13299602457535234</v>
      </c>
      <c r="G55" s="98">
        <v>0.40477050957715932</v>
      </c>
      <c r="H55" s="98">
        <v>0</v>
      </c>
      <c r="I55" s="98">
        <v>0.34694615106613663</v>
      </c>
      <c r="J55" s="98">
        <v>0.75171666064329601</v>
      </c>
      <c r="K55" s="98">
        <v>0</v>
      </c>
      <c r="L55" s="98">
        <v>5.396943982652691E-2</v>
      </c>
      <c r="M55" s="98">
        <v>0.34694615106613663</v>
      </c>
      <c r="N55" s="98">
        <v>0</v>
      </c>
      <c r="O55" s="98">
        <v>5.7824358511022758E-2</v>
      </c>
      <c r="P55" s="98">
        <v>0</v>
      </c>
    </row>
    <row r="56" spans="2:16" ht="15.75" thickBot="1" x14ac:dyDescent="0.3">
      <c r="D56" s="129" t="s">
        <v>18</v>
      </c>
      <c r="E56" s="121">
        <v>0.92092692936126408</v>
      </c>
      <c r="F56" s="121">
        <v>1.2955178882180096</v>
      </c>
      <c r="G56" s="121">
        <v>6.4464885055288494</v>
      </c>
      <c r="H56" s="121">
        <v>0</v>
      </c>
      <c r="I56" s="121">
        <v>5.5255615761675854</v>
      </c>
      <c r="J56" s="121">
        <v>3.1748042896593116</v>
      </c>
      <c r="K56" s="121">
        <v>0</v>
      </c>
      <c r="L56" s="121">
        <v>0.72951496709824992</v>
      </c>
      <c r="M56" s="121">
        <v>1.810799219536646</v>
      </c>
      <c r="N56" s="121">
        <v>0</v>
      </c>
      <c r="O56" s="121">
        <v>0.92092692936126408</v>
      </c>
      <c r="P56" s="121">
        <v>0</v>
      </c>
    </row>
    <row r="57" spans="2:16" x14ac:dyDescent="0.25">
      <c r="D57" s="130" t="s">
        <v>19</v>
      </c>
      <c r="E57" s="98">
        <v>8.863465197740112</v>
      </c>
      <c r="F57" s="98">
        <v>6.1125235593220344</v>
      </c>
      <c r="G57" s="98">
        <v>3.1073446327683616</v>
      </c>
      <c r="H57" s="98">
        <v>1.3559322033898307</v>
      </c>
      <c r="I57" s="98">
        <v>0.94868175141242927</v>
      </c>
      <c r="J57" s="98">
        <v>0.22598870056497175</v>
      </c>
      <c r="K57" s="98">
        <v>0.16242943502824861</v>
      </c>
      <c r="L57" s="98">
        <v>0.12900192090395482</v>
      </c>
      <c r="M57" s="98">
        <v>3.2594162146892653</v>
      </c>
      <c r="N57" s="98">
        <v>1.4138418644067796</v>
      </c>
      <c r="O57" s="98">
        <v>0.11534841807909606</v>
      </c>
      <c r="P57" s="98">
        <v>0.12146892655367232</v>
      </c>
    </row>
    <row r="58" spans="2:16" ht="15.75" thickBot="1" x14ac:dyDescent="0.3">
      <c r="D58" s="130" t="s">
        <v>18</v>
      </c>
      <c r="E58" s="121">
        <v>171.78531150893707</v>
      </c>
      <c r="F58" s="121">
        <v>90.042693001107821</v>
      </c>
      <c r="G58" s="121">
        <v>52.438771755225638</v>
      </c>
      <c r="H58" s="121">
        <v>14.120802032343668</v>
      </c>
      <c r="I58" s="121">
        <v>20.703429460916272</v>
      </c>
      <c r="J58" s="121">
        <v>5.9674983544091642</v>
      </c>
      <c r="K58" s="121">
        <v>0.47144645794769591</v>
      </c>
      <c r="L58" s="121">
        <v>0.25885231576131529</v>
      </c>
      <c r="M58" s="121">
        <v>20.050907458906231</v>
      </c>
      <c r="N58" s="121">
        <v>19.600977994155773</v>
      </c>
      <c r="O58" s="121">
        <v>0.31818620396193353</v>
      </c>
      <c r="P58" s="121">
        <v>0.33247111583380634</v>
      </c>
    </row>
    <row r="59" spans="2:16" x14ac:dyDescent="0.25">
      <c r="D59" s="128" t="s">
        <v>20</v>
      </c>
      <c r="E59" s="98">
        <v>0.94721119166454137</v>
      </c>
      <c r="F59" s="98">
        <v>0.21858719807643262</v>
      </c>
      <c r="G59" s="98">
        <v>0.10807927429050236</v>
      </c>
      <c r="H59" s="98">
        <v>7.1648074611096943E-2</v>
      </c>
      <c r="I59" s="98">
        <v>8.5613319246602787E-2</v>
      </c>
      <c r="J59" s="98">
        <v>0</v>
      </c>
      <c r="K59" s="98">
        <v>7.8327079310721692E-2</v>
      </c>
      <c r="L59" s="98">
        <v>0.12083019417829428</v>
      </c>
      <c r="M59" s="98">
        <v>0.22830223323254034</v>
      </c>
      <c r="N59" s="98">
        <v>0.43717439615286524</v>
      </c>
      <c r="O59" s="98">
        <v>4.6753397209370093E-2</v>
      </c>
      <c r="P59" s="98">
        <v>0.20280039345695655</v>
      </c>
    </row>
    <row r="60" spans="2:16" ht="15.75" thickBot="1" x14ac:dyDescent="0.3">
      <c r="D60" s="129" t="s">
        <v>18</v>
      </c>
      <c r="E60" s="121">
        <v>2.6538732351016465</v>
      </c>
      <c r="F60" s="121">
        <v>0.75253029703299634</v>
      </c>
      <c r="G60" s="121">
        <v>0.36903389052763913</v>
      </c>
      <c r="H60" s="121">
        <v>0.25662871704164525</v>
      </c>
      <c r="I60" s="121">
        <v>0.37947945778223391</v>
      </c>
      <c r="J60" s="121">
        <v>0</v>
      </c>
      <c r="K60" s="121">
        <v>0.68343550698068933</v>
      </c>
      <c r="L60" s="121">
        <v>0.26738327991571004</v>
      </c>
      <c r="M60" s="121">
        <v>1.0074050123478024</v>
      </c>
      <c r="N60" s="121">
        <v>1.9377674439943855</v>
      </c>
      <c r="O60" s="121">
        <v>0.20723357041425755</v>
      </c>
      <c r="P60" s="121">
        <v>0.63778827940316185</v>
      </c>
    </row>
    <row r="61" spans="2:16" x14ac:dyDescent="0.25">
      <c r="D61" s="130" t="s">
        <v>21</v>
      </c>
      <c r="E61" s="98">
        <v>6.3671168291871121</v>
      </c>
      <c r="F61" s="98">
        <v>3.8310449353369336</v>
      </c>
      <c r="G61" s="98">
        <v>1.8791075475170096</v>
      </c>
      <c r="H61" s="98">
        <v>0.96773787344662177</v>
      </c>
      <c r="I61" s="98">
        <v>0.32374323044165004</v>
      </c>
      <c r="J61" s="98">
        <v>2.3944030845855835</v>
      </c>
      <c r="K61" s="98">
        <v>0</v>
      </c>
      <c r="L61" s="98">
        <v>0.69337920662454944</v>
      </c>
      <c r="M61" s="98">
        <v>9.0787743717151953E-2</v>
      </c>
      <c r="N61" s="98">
        <v>0</v>
      </c>
      <c r="O61" s="98">
        <v>5.9860077114639587E-2</v>
      </c>
      <c r="P61" s="98">
        <v>0</v>
      </c>
    </row>
    <row r="62" spans="2:16" ht="15.75" thickBot="1" x14ac:dyDescent="0.3">
      <c r="D62" s="130" t="s">
        <v>18</v>
      </c>
      <c r="E62" s="121">
        <v>20.817244075241149</v>
      </c>
      <c r="F62" s="121">
        <v>12.025875515624355</v>
      </c>
      <c r="G62" s="121">
        <v>6.9564600110612664</v>
      </c>
      <c r="H62" s="121">
        <v>3.619062509756553</v>
      </c>
      <c r="I62" s="121">
        <v>1.2290830761276703</v>
      </c>
      <c r="J62" s="121">
        <v>10.610853736897306</v>
      </c>
      <c r="K62" s="121">
        <v>0</v>
      </c>
      <c r="L62" s="121">
        <v>11.666327031956087</v>
      </c>
      <c r="M62" s="121">
        <v>0.4777176134270002</v>
      </c>
      <c r="N62" s="121">
        <v>0</v>
      </c>
      <c r="O62" s="121">
        <v>1.5185188039809927</v>
      </c>
      <c r="P62" s="121">
        <v>0</v>
      </c>
    </row>
    <row r="63" spans="2:16" x14ac:dyDescent="0.25">
      <c r="D63" s="128" t="s">
        <v>22</v>
      </c>
      <c r="E63" s="98">
        <v>0.22632947897511857</v>
      </c>
      <c r="F63" s="98">
        <v>0</v>
      </c>
      <c r="G63" s="98">
        <v>0</v>
      </c>
      <c r="H63" s="98">
        <v>6.5805052548276996E-2</v>
      </c>
      <c r="I63" s="98">
        <v>1.6949766321509969E-2</v>
      </c>
      <c r="J63" s="98">
        <v>0</v>
      </c>
      <c r="K63" s="98">
        <v>3.5893665026332899E-2</v>
      </c>
      <c r="L63" s="98">
        <v>9.0731228757488749E-2</v>
      </c>
      <c r="M63" s="98">
        <v>6.5805052548276996E-2</v>
      </c>
      <c r="N63" s="98">
        <v>1.1964555008777635E-2</v>
      </c>
      <c r="O63" s="98">
        <v>0.1016987175746099</v>
      </c>
      <c r="P63" s="98">
        <v>0.29412866390670855</v>
      </c>
    </row>
    <row r="64" spans="2:16" ht="15.75" thickBot="1" x14ac:dyDescent="0.3">
      <c r="D64" s="129" t="s">
        <v>18</v>
      </c>
      <c r="E64" s="121">
        <v>0.7007536925436334</v>
      </c>
      <c r="F64" s="121">
        <v>0</v>
      </c>
      <c r="G64" s="121">
        <v>0</v>
      </c>
      <c r="H64" s="121">
        <v>0.29390399129376649</v>
      </c>
      <c r="I64" s="121">
        <v>0.12150560108946996</v>
      </c>
      <c r="J64" s="121">
        <v>0</v>
      </c>
      <c r="K64" s="121">
        <v>0.25730628149097345</v>
      </c>
      <c r="L64" s="121">
        <v>0.34259841955029752</v>
      </c>
      <c r="M64" s="121">
        <v>0.26817243938893776</v>
      </c>
      <c r="N64" s="121">
        <v>4.6067994425820984E-2</v>
      </c>
      <c r="O64" s="121">
        <v>0.48942378548778326</v>
      </c>
      <c r="P64" s="121">
        <v>0.487647088818838</v>
      </c>
    </row>
    <row r="66" spans="2:16" ht="15.75" thickBot="1" x14ac:dyDescent="0.3">
      <c r="E66" t="s">
        <v>16</v>
      </c>
    </row>
    <row r="67" spans="2:16" ht="15.75" thickBot="1" x14ac:dyDescent="0.3">
      <c r="B67">
        <v>35</v>
      </c>
      <c r="D67" s="128"/>
      <c r="E67" s="98">
        <v>50</v>
      </c>
      <c r="F67" s="99">
        <v>100</v>
      </c>
      <c r="G67" s="99">
        <v>200</v>
      </c>
      <c r="H67" s="99">
        <v>400</v>
      </c>
      <c r="I67" s="99">
        <v>800</v>
      </c>
      <c r="J67" s="99">
        <v>1600</v>
      </c>
      <c r="K67" s="99">
        <v>3200</v>
      </c>
      <c r="L67" s="99">
        <v>6400</v>
      </c>
      <c r="M67" s="99">
        <v>12800</v>
      </c>
      <c r="N67" s="99">
        <v>25600</v>
      </c>
      <c r="O67" s="99">
        <v>51200</v>
      </c>
      <c r="P67" s="100">
        <v>102400</v>
      </c>
    </row>
    <row r="68" spans="2:16" x14ac:dyDescent="0.25">
      <c r="D68" s="128" t="s">
        <v>17</v>
      </c>
      <c r="E68" s="98">
        <v>13.102186302499225</v>
      </c>
      <c r="F68" s="98">
        <v>8.6723522638205655</v>
      </c>
      <c r="G68" s="98">
        <v>4.787098731322188</v>
      </c>
      <c r="H68" s="98">
        <v>2.1100945909258426</v>
      </c>
      <c r="I68" s="98">
        <v>1.0469839802102454</v>
      </c>
      <c r="J68" s="98">
        <v>0.67483325870656952</v>
      </c>
      <c r="K68" s="98">
        <v>0.5507830678254404</v>
      </c>
      <c r="L68" s="98">
        <v>0.29772057720294076</v>
      </c>
      <c r="M68" s="98">
        <v>0.14886028860147038</v>
      </c>
      <c r="N68" s="98">
        <v>0.7443014430073519</v>
      </c>
      <c r="O68" s="98">
        <v>0.50364407567516711</v>
      </c>
      <c r="P68" s="98">
        <v>0.81004812009309746</v>
      </c>
    </row>
    <row r="69" spans="2:16" ht="15.75" thickBot="1" x14ac:dyDescent="0.3">
      <c r="D69" s="129" t="s">
        <v>18</v>
      </c>
      <c r="E69" s="121">
        <v>35.82045811657855</v>
      </c>
      <c r="F69" s="121">
        <v>20.548584939736241</v>
      </c>
      <c r="G69" s="121">
        <v>12.615849488525143</v>
      </c>
      <c r="H69" s="121">
        <v>3.7393603520283807</v>
      </c>
      <c r="I69" s="121">
        <v>2.7707898504320032</v>
      </c>
      <c r="J69" s="121">
        <v>2.9598554053760195</v>
      </c>
      <c r="K69" s="121">
        <v>2.9884788500582284</v>
      </c>
      <c r="L69" s="121">
        <v>3.3551306893999491</v>
      </c>
      <c r="M69" s="121">
        <v>1.613099126244375</v>
      </c>
      <c r="N69" s="121">
        <v>6.318560592669745</v>
      </c>
      <c r="O69" s="121">
        <v>3.1449571312466933</v>
      </c>
      <c r="P69" s="121">
        <v>2.7961288960958344</v>
      </c>
    </row>
    <row r="70" spans="2:16" x14ac:dyDescent="0.25">
      <c r="D70" s="130" t="s">
        <v>19</v>
      </c>
      <c r="E70" s="98">
        <v>69.888943172607469</v>
      </c>
      <c r="F70" s="98">
        <v>66.550254848710964</v>
      </c>
      <c r="G70" s="98">
        <v>59.509673731215088</v>
      </c>
      <c r="H70" s="98">
        <v>45.596144379973261</v>
      </c>
      <c r="I70" s="98">
        <v>30.792764027669534</v>
      </c>
      <c r="J70" s="98">
        <v>19.613047398738491</v>
      </c>
      <c r="K70" s="98">
        <v>12.20786475908659</v>
      </c>
      <c r="L70" s="98">
        <v>5.6729762301138837</v>
      </c>
      <c r="M70" s="98">
        <v>2.4893483236860403</v>
      </c>
      <c r="N70" s="98">
        <v>0.98624007685096038</v>
      </c>
      <c r="O70" s="98">
        <v>0.17461764311710884</v>
      </c>
      <c r="P70" s="98">
        <v>0.50289865124970512</v>
      </c>
    </row>
    <row r="71" spans="2:16" ht="15.75" thickBot="1" x14ac:dyDescent="0.3">
      <c r="D71" s="130" t="s">
        <v>18</v>
      </c>
      <c r="E71" s="121">
        <v>37.281183894816365</v>
      </c>
      <c r="F71" s="121">
        <v>34.40440604661859</v>
      </c>
      <c r="G71" s="121">
        <v>28.723452540974471</v>
      </c>
      <c r="H71" s="121">
        <v>22.944254909797252</v>
      </c>
      <c r="I71" s="121">
        <v>7.5326540248450211</v>
      </c>
      <c r="J71" s="121">
        <v>12.291259716169394</v>
      </c>
      <c r="K71" s="121">
        <v>7.0769717939931231</v>
      </c>
      <c r="L71" s="121">
        <v>5.7143331627060272</v>
      </c>
      <c r="M71" s="121">
        <v>3.5815271544784659</v>
      </c>
      <c r="N71" s="121">
        <v>2.4521333443081383</v>
      </c>
      <c r="O71" s="121">
        <v>0.32574669924984229</v>
      </c>
      <c r="P71" s="121">
        <v>0.94699065317937481</v>
      </c>
    </row>
    <row r="72" spans="2:16" x14ac:dyDescent="0.25">
      <c r="D72" s="128" t="s">
        <v>20</v>
      </c>
      <c r="E72" s="98">
        <v>51.945080091533178</v>
      </c>
      <c r="F72" s="98">
        <v>45.665522425629291</v>
      </c>
      <c r="G72" s="98">
        <v>36.842105263157897</v>
      </c>
      <c r="H72" s="98">
        <v>26.315789473684209</v>
      </c>
      <c r="I72" s="98">
        <v>14.874141876430205</v>
      </c>
      <c r="J72" s="98">
        <v>10.297482837528605</v>
      </c>
      <c r="K72" s="98">
        <v>2.772692677345538</v>
      </c>
      <c r="L72" s="98">
        <v>1.6018306636155606</v>
      </c>
      <c r="M72" s="98">
        <v>2.5171624713958809</v>
      </c>
      <c r="N72" s="98">
        <v>3.2036613272311207</v>
      </c>
      <c r="O72" s="98">
        <v>3.4324942791762014</v>
      </c>
      <c r="P72" s="98">
        <v>3.4324942791762014</v>
      </c>
    </row>
    <row r="73" spans="2:16" ht="15.75" thickBot="1" x14ac:dyDescent="0.3">
      <c r="D73" s="129" t="s">
        <v>18</v>
      </c>
      <c r="E73" s="121">
        <v>38.739390100580046</v>
      </c>
      <c r="F73" s="121">
        <v>35.597483361012948</v>
      </c>
      <c r="G73" s="121">
        <v>32.07476504912966</v>
      </c>
      <c r="H73" s="121">
        <v>25.448040780705494</v>
      </c>
      <c r="I73" s="121">
        <v>17.52781920718677</v>
      </c>
      <c r="J73" s="121">
        <v>14.212592479281188</v>
      </c>
      <c r="K73" s="121">
        <v>5.837394833843855</v>
      </c>
      <c r="L73" s="121">
        <v>2.47415923260743</v>
      </c>
      <c r="M73" s="121">
        <v>1.4825745998279642</v>
      </c>
      <c r="N73" s="121">
        <v>2.4719868632518125</v>
      </c>
      <c r="O73" s="121">
        <v>1.003468544733096</v>
      </c>
      <c r="P73" s="121">
        <v>1.003468544733096</v>
      </c>
    </row>
    <row r="74" spans="2:16" x14ac:dyDescent="0.25">
      <c r="D74" s="130" t="s">
        <v>21</v>
      </c>
      <c r="E74" s="98">
        <v>86.540569932416759</v>
      </c>
      <c r="F74" s="98">
        <v>85.286806264736512</v>
      </c>
      <c r="G74" s="98">
        <v>75.71991044876097</v>
      </c>
      <c r="H74" s="98">
        <v>65.035126947398197</v>
      </c>
      <c r="I74" s="98">
        <v>50.576700401006192</v>
      </c>
      <c r="J74" s="98">
        <v>38.125530797401737</v>
      </c>
      <c r="K74" s="98">
        <v>26.156102874889132</v>
      </c>
      <c r="L74" s="98">
        <v>15.378676742547151</v>
      </c>
      <c r="M74" s="98">
        <v>7.8746236332319741</v>
      </c>
      <c r="N74" s="98">
        <v>3.7489384051965273</v>
      </c>
      <c r="O74" s="98">
        <v>1.7108005236541337</v>
      </c>
      <c r="P74" s="98">
        <v>0.92642630979199703</v>
      </c>
    </row>
    <row r="75" spans="2:16" ht="15.75" thickBot="1" x14ac:dyDescent="0.3">
      <c r="D75" s="130" t="s">
        <v>18</v>
      </c>
      <c r="E75" s="121">
        <v>200.10933208146989</v>
      </c>
      <c r="F75" s="121">
        <v>202.5173492753286</v>
      </c>
      <c r="G75" s="121">
        <v>191.78996720762854</v>
      </c>
      <c r="H75" s="121">
        <v>185.70184664080756</v>
      </c>
      <c r="I75" s="121">
        <v>148.55099700837161</v>
      </c>
      <c r="J75" s="121">
        <v>125.5469247288802</v>
      </c>
      <c r="K75" s="121">
        <v>91.940296932269504</v>
      </c>
      <c r="L75" s="121">
        <v>60.009876782643374</v>
      </c>
      <c r="M75" s="121">
        <v>32.309459483918239</v>
      </c>
      <c r="N75" s="121">
        <v>14.752673039972276</v>
      </c>
      <c r="O75" s="121">
        <v>4.7046309675867191</v>
      </c>
      <c r="P75" s="121">
        <v>2.3217901317969614</v>
      </c>
    </row>
    <row r="76" spans="2:16" x14ac:dyDescent="0.25">
      <c r="D76" s="128" t="s">
        <v>22</v>
      </c>
      <c r="E76" s="98">
        <v>6.7206387569689925</v>
      </c>
      <c r="F76" s="98">
        <v>3.2533795281897504</v>
      </c>
      <c r="G76" s="98">
        <v>1.8164702365726104</v>
      </c>
      <c r="H76" s="98">
        <v>6.3531272453260943</v>
      </c>
      <c r="I76" s="98">
        <v>0.44131496846980456</v>
      </c>
      <c r="J76" s="98">
        <v>0.7666529212887796</v>
      </c>
      <c r="K76" s="98">
        <v>1.0844598427299168</v>
      </c>
      <c r="L76" s="98">
        <v>0.94739622841043225</v>
      </c>
      <c r="M76" s="98">
        <v>1.4459464569732221</v>
      </c>
      <c r="N76" s="98">
        <v>0.90371653560826393</v>
      </c>
      <c r="O76" s="98">
        <v>0.62958930696929527</v>
      </c>
      <c r="P76" s="98">
        <v>0.20785480318990068</v>
      </c>
    </row>
    <row r="77" spans="2:16" ht="15.75" thickBot="1" x14ac:dyDescent="0.3">
      <c r="D77" s="129" t="s">
        <v>18</v>
      </c>
      <c r="E77" s="121">
        <v>21.067558573217809</v>
      </c>
      <c r="F77" s="121">
        <v>10.170862848751554</v>
      </c>
      <c r="G77" s="121">
        <v>4.828793465162355</v>
      </c>
      <c r="H77" s="121">
        <v>18.093789216693164</v>
      </c>
      <c r="I77" s="121">
        <v>1.3874623561390205</v>
      </c>
      <c r="J77" s="121">
        <v>2.723042780391606</v>
      </c>
      <c r="K77" s="121">
        <v>1.791427876354744</v>
      </c>
      <c r="L77" s="121">
        <v>1.7181438124810033</v>
      </c>
      <c r="M77" s="121">
        <v>2.6977529441689874</v>
      </c>
      <c r="N77" s="121">
        <v>1.1733256923970077</v>
      </c>
      <c r="O77" s="121">
        <v>1.2601852041978783</v>
      </c>
      <c r="P77" s="121">
        <v>0.92194206990987648</v>
      </c>
    </row>
    <row r="80" spans="2:16" ht="15.75" thickBot="1" x14ac:dyDescent="0.3"/>
    <row r="81" spans="3:26" ht="15.75" thickBot="1" x14ac:dyDescent="0.3">
      <c r="C81">
        <v>42</v>
      </c>
      <c r="D81" s="124"/>
      <c r="E81" s="125" t="s">
        <v>16</v>
      </c>
      <c r="F81" s="126"/>
      <c r="G81" s="126"/>
      <c r="H81" s="126"/>
      <c r="I81" s="126"/>
      <c r="J81" s="126"/>
      <c r="K81" s="126"/>
      <c r="L81" s="126"/>
      <c r="M81" s="126"/>
      <c r="N81" s="126"/>
      <c r="O81" s="126"/>
      <c r="P81" s="127"/>
    </row>
    <row r="82" spans="3:26" ht="16.5" thickBot="1" x14ac:dyDescent="0.3">
      <c r="D82" s="128"/>
      <c r="E82" s="98">
        <v>50</v>
      </c>
      <c r="F82" s="99">
        <v>100</v>
      </c>
      <c r="G82" s="99">
        <v>200</v>
      </c>
      <c r="H82" s="99">
        <v>400</v>
      </c>
      <c r="I82" s="99">
        <v>800</v>
      </c>
      <c r="J82" s="99">
        <v>1600</v>
      </c>
      <c r="K82" s="99">
        <v>3200</v>
      </c>
      <c r="L82" s="99">
        <v>6400</v>
      </c>
      <c r="M82" s="99">
        <v>12800</v>
      </c>
      <c r="N82" s="99">
        <v>25600</v>
      </c>
      <c r="O82" s="99">
        <v>51200</v>
      </c>
      <c r="P82" s="100">
        <v>102400</v>
      </c>
      <c r="Z82" s="1" t="s">
        <v>0</v>
      </c>
    </row>
    <row r="83" spans="3:26" ht="15.75" x14ac:dyDescent="0.25">
      <c r="D83" s="128" t="s">
        <v>44</v>
      </c>
      <c r="E83" s="98">
        <v>19.681180109445634</v>
      </c>
      <c r="F83" s="98">
        <v>19.424220794670475</v>
      </c>
      <c r="G83" s="98">
        <v>12.952652866999761</v>
      </c>
      <c r="H83" s="98">
        <v>7.3471330002379247</v>
      </c>
      <c r="I83" s="98">
        <v>4.1874851296692839</v>
      </c>
      <c r="J83" s="98">
        <v>2.3507018796098027</v>
      </c>
      <c r="K83" s="98">
        <v>0.98025220080894604</v>
      </c>
      <c r="L83" s="98">
        <v>0.19034023316678564</v>
      </c>
      <c r="M83" s="98">
        <v>0.19034023316678564</v>
      </c>
      <c r="N83" s="98">
        <v>0</v>
      </c>
      <c r="O83" s="98">
        <v>0.19034023316678564</v>
      </c>
      <c r="P83" s="98">
        <v>0</v>
      </c>
      <c r="Z83" s="2" t="s">
        <v>1</v>
      </c>
    </row>
    <row r="84" spans="3:26" ht="16.5" thickBot="1" x14ac:dyDescent="0.3">
      <c r="D84" s="129" t="s">
        <v>18</v>
      </c>
      <c r="E84" s="121">
        <v>17.368795255959036</v>
      </c>
      <c r="F84" s="121">
        <v>15.125960213098466</v>
      </c>
      <c r="G84" s="121">
        <v>13.161190007609008</v>
      </c>
      <c r="H84" s="121">
        <v>7.9898550293390587</v>
      </c>
      <c r="I84" s="121">
        <v>4.8148377955143404</v>
      </c>
      <c r="J84" s="121">
        <v>2.5164426210241437</v>
      </c>
      <c r="K84" s="121">
        <v>1.1078440746487634</v>
      </c>
      <c r="L84" s="121">
        <v>0.46878814738533375</v>
      </c>
      <c r="M84" s="121">
        <v>0.46878814738533375</v>
      </c>
      <c r="N84" s="121">
        <v>0</v>
      </c>
      <c r="O84" s="121">
        <v>0.48634624876062432</v>
      </c>
      <c r="P84" s="121">
        <v>0</v>
      </c>
      <c r="Z84" s="3" t="s">
        <v>2</v>
      </c>
    </row>
    <row r="85" spans="3:26" ht="15.75" x14ac:dyDescent="0.25">
      <c r="D85" s="130" t="s">
        <v>45</v>
      </c>
      <c r="E85" s="98">
        <v>77.466413595157704</v>
      </c>
      <c r="F85" s="98">
        <v>77.494289424673269</v>
      </c>
      <c r="G85" s="98">
        <v>71.878895808493482</v>
      </c>
      <c r="H85" s="98">
        <v>60.954740842428855</v>
      </c>
      <c r="I85" s="98">
        <v>48.503619999615651</v>
      </c>
      <c r="J85" s="98">
        <v>35.866661532282833</v>
      </c>
      <c r="K85" s="98">
        <v>25.273916934665625</v>
      </c>
      <c r="L85" s="98">
        <v>15.796198084166013</v>
      </c>
      <c r="M85" s="98">
        <v>7.5047426749039792</v>
      </c>
      <c r="N85" s="98">
        <v>3.3450772413528029</v>
      </c>
      <c r="O85" s="98">
        <v>1.167679678785613</v>
      </c>
      <c r="P85" s="98">
        <v>1.1320607388068145</v>
      </c>
      <c r="Z85" s="4" t="s">
        <v>3</v>
      </c>
    </row>
    <row r="86" spans="3:26" ht="16.5" thickBot="1" x14ac:dyDescent="0.3">
      <c r="D86" s="130" t="s">
        <v>18</v>
      </c>
      <c r="E86" s="121">
        <v>9.8953674781670866</v>
      </c>
      <c r="F86" s="121">
        <v>9.0743463196003979</v>
      </c>
      <c r="G86" s="121">
        <v>12.380757193676349</v>
      </c>
      <c r="H86" s="121">
        <v>8.8599493490278221</v>
      </c>
      <c r="I86" s="121">
        <v>9.3057548554048335</v>
      </c>
      <c r="J86" s="121">
        <v>9.4628931009557569</v>
      </c>
      <c r="K86" s="121">
        <v>8.8882555128955403</v>
      </c>
      <c r="L86" s="121">
        <v>9.1587040453973092</v>
      </c>
      <c r="M86" s="121">
        <v>5.3473170778481389</v>
      </c>
      <c r="N86" s="121">
        <v>3.8921027761808786</v>
      </c>
      <c r="O86" s="121">
        <v>1.4633192194526703</v>
      </c>
      <c r="P86" s="121">
        <v>2.533893815744408</v>
      </c>
      <c r="Z86" s="5" t="s">
        <v>4</v>
      </c>
    </row>
    <row r="87" spans="3:26" x14ac:dyDescent="0.25">
      <c r="D87" s="128" t="s">
        <v>26</v>
      </c>
      <c r="E87" s="98">
        <v>67.545351546652526</v>
      </c>
      <c r="F87" s="98">
        <v>66.035997801947275</v>
      </c>
      <c r="G87" s="98">
        <v>61.628401278971957</v>
      </c>
      <c r="H87" s="98">
        <v>51.232993306192597</v>
      </c>
      <c r="I87" s="98">
        <v>41.879251789709301</v>
      </c>
      <c r="J87" s="98">
        <v>33.375850411088123</v>
      </c>
      <c r="K87" s="98">
        <v>22.307256212387873</v>
      </c>
      <c r="L87" s="98">
        <v>18.183106543756605</v>
      </c>
      <c r="M87" s="98">
        <v>9.3253967034978675</v>
      </c>
      <c r="N87" s="98">
        <v>5.086096737002757</v>
      </c>
      <c r="O87" s="98">
        <v>2.7069160346660635</v>
      </c>
      <c r="P87" s="98">
        <v>1.6067884813069484</v>
      </c>
    </row>
    <row r="88" spans="3:26" ht="15.75" thickBot="1" x14ac:dyDescent="0.3">
      <c r="D88" s="129" t="s">
        <v>18</v>
      </c>
      <c r="E88" s="121">
        <v>13.825834979349104</v>
      </c>
      <c r="F88" s="121">
        <v>13.03234809348865</v>
      </c>
      <c r="G88" s="121">
        <v>12.127148836030054</v>
      </c>
      <c r="H88" s="121">
        <v>13.481372776465932</v>
      </c>
      <c r="I88" s="121">
        <v>13.261329214810999</v>
      </c>
      <c r="J88" s="121">
        <v>13.297665997445172</v>
      </c>
      <c r="K88" s="121">
        <v>10.585294746940562</v>
      </c>
      <c r="L88" s="121">
        <v>9.2902919905856365</v>
      </c>
      <c r="M88" s="121">
        <v>5.94426339876106</v>
      </c>
      <c r="N88" s="121">
        <v>4.0085926420358788</v>
      </c>
      <c r="O88" s="121">
        <v>2.4724281532368342</v>
      </c>
      <c r="P88" s="121">
        <v>1.7809907945715084</v>
      </c>
    </row>
    <row r="89" spans="3:26" x14ac:dyDescent="0.25">
      <c r="D89" s="130" t="s">
        <v>46</v>
      </c>
      <c r="E89" s="98">
        <v>93.536280233527961</v>
      </c>
      <c r="F89" s="98">
        <v>94.170141784820672</v>
      </c>
      <c r="G89" s="98">
        <v>89.849874895746467</v>
      </c>
      <c r="H89" s="98">
        <v>81.509591326105095</v>
      </c>
      <c r="I89" s="98">
        <v>72.076730608840705</v>
      </c>
      <c r="J89" s="98">
        <v>60.550458715596335</v>
      </c>
      <c r="K89" s="98">
        <v>47.998331943286075</v>
      </c>
      <c r="L89" s="98">
        <v>37.155963302752291</v>
      </c>
      <c r="M89" s="98">
        <v>23.911592994161804</v>
      </c>
      <c r="N89" s="98">
        <v>14.941618015012512</v>
      </c>
      <c r="O89" s="98">
        <v>8.8073394495412849</v>
      </c>
      <c r="P89" s="98">
        <v>4.5329441201000842</v>
      </c>
    </row>
    <row r="90" spans="3:26" ht="15.75" thickBot="1" x14ac:dyDescent="0.3">
      <c r="D90" s="130" t="s">
        <v>18</v>
      </c>
      <c r="E90" s="121">
        <v>16.522444642862805</v>
      </c>
      <c r="F90" s="121">
        <v>16.034876762339252</v>
      </c>
      <c r="G90" s="121">
        <v>19.275266428615375</v>
      </c>
      <c r="H90" s="121">
        <v>25.601422936327182</v>
      </c>
      <c r="I90" s="121">
        <v>29.061606819908242</v>
      </c>
      <c r="J90" s="121">
        <v>31.519915735629041</v>
      </c>
      <c r="K90" s="121">
        <v>32.364969709239546</v>
      </c>
      <c r="L90" s="121">
        <v>27.278690663705738</v>
      </c>
      <c r="M90" s="121">
        <v>19.578553385871786</v>
      </c>
      <c r="N90" s="121">
        <v>15.502164191198737</v>
      </c>
      <c r="O90" s="121">
        <v>8.3645629780361741</v>
      </c>
      <c r="P90" s="121">
        <v>4.809977217382146</v>
      </c>
    </row>
    <row r="91" spans="3:26" x14ac:dyDescent="0.25">
      <c r="D91" s="128" t="s">
        <v>47</v>
      </c>
      <c r="E91" s="98">
        <v>9.4164887696435429</v>
      </c>
      <c r="F91" s="98">
        <v>6.3224371023380606</v>
      </c>
      <c r="G91" s="98">
        <v>2.9290551607074411</v>
      </c>
      <c r="H91" s="98">
        <v>1.0513059190713465</v>
      </c>
      <c r="I91" s="98">
        <v>0.70087061271423101</v>
      </c>
      <c r="J91" s="98">
        <v>0</v>
      </c>
      <c r="K91" s="98">
        <v>0</v>
      </c>
      <c r="L91" s="98">
        <v>2.0442117943382795E-2</v>
      </c>
      <c r="M91" s="98">
        <v>0</v>
      </c>
      <c r="N91" s="98">
        <v>0</v>
      </c>
      <c r="O91" s="98">
        <v>3.7963883261238569E-2</v>
      </c>
      <c r="P91" s="98">
        <v>4.0679699063680674</v>
      </c>
    </row>
    <row r="92" spans="3:26" ht="15.75" thickBot="1" x14ac:dyDescent="0.3">
      <c r="D92" s="129" t="s">
        <v>18</v>
      </c>
      <c r="E92" s="121">
        <v>5.9449095059697346</v>
      </c>
      <c r="F92" s="121">
        <v>5.4584085013071331</v>
      </c>
      <c r="G92" s="121">
        <v>4.3141568555295544</v>
      </c>
      <c r="H92" s="121">
        <v>1.6261966135978296</v>
      </c>
      <c r="I92" s="121">
        <v>1.2576454161553574</v>
      </c>
      <c r="J92" s="121">
        <v>0</v>
      </c>
      <c r="K92" s="121">
        <v>0</v>
      </c>
      <c r="L92" s="121">
        <v>5.0305779253229224E-2</v>
      </c>
      <c r="M92" s="121">
        <v>0</v>
      </c>
      <c r="N92" s="121">
        <v>0</v>
      </c>
      <c r="O92" s="121">
        <v>9.3424895415665246E-2</v>
      </c>
      <c r="P92" s="121">
        <v>4.8405505011961942</v>
      </c>
    </row>
    <row r="97" spans="4:11" ht="15.75" thickBot="1" x14ac:dyDescent="0.3">
      <c r="D97" t="s">
        <v>28</v>
      </c>
      <c r="E97">
        <v>0</v>
      </c>
      <c r="F97">
        <v>7</v>
      </c>
      <c r="G97">
        <v>14</v>
      </c>
      <c r="H97">
        <v>21</v>
      </c>
      <c r="I97">
        <v>28</v>
      </c>
      <c r="J97">
        <v>35</v>
      </c>
      <c r="K97">
        <v>42</v>
      </c>
    </row>
    <row r="98" spans="4:11" x14ac:dyDescent="0.25">
      <c r="D98" s="128" t="s">
        <v>17</v>
      </c>
      <c r="E98" s="98">
        <v>0</v>
      </c>
      <c r="F98" s="98">
        <v>0</v>
      </c>
      <c r="G98" s="98">
        <v>1.8242230752334207E-2</v>
      </c>
      <c r="H98" s="98">
        <v>0</v>
      </c>
      <c r="I98" s="98">
        <v>0.34694615106613663</v>
      </c>
      <c r="J98" s="98">
        <v>1.0469839802102454</v>
      </c>
      <c r="K98" s="98">
        <v>4.1874851296692839</v>
      </c>
    </row>
    <row r="99" spans="4:11" ht="15.75" thickBot="1" x14ac:dyDescent="0.3">
      <c r="D99" s="129" t="s">
        <v>18</v>
      </c>
      <c r="E99" s="121">
        <v>0</v>
      </c>
      <c r="F99" s="121">
        <v>0</v>
      </c>
      <c r="G99" s="121">
        <v>6.768594584111999E-2</v>
      </c>
      <c r="H99" s="121">
        <v>0</v>
      </c>
      <c r="I99" s="121">
        <v>5.5255615761675854</v>
      </c>
      <c r="J99" s="121">
        <v>2.7707898504320032</v>
      </c>
      <c r="K99" s="121">
        <v>4.8148377955143404</v>
      </c>
    </row>
    <row r="100" spans="4:11" x14ac:dyDescent="0.25">
      <c r="D100" s="130" t="s">
        <v>19</v>
      </c>
      <c r="E100" s="98">
        <v>0</v>
      </c>
      <c r="F100" s="98">
        <v>0</v>
      </c>
      <c r="G100" s="98">
        <v>0</v>
      </c>
      <c r="H100" s="98">
        <v>0</v>
      </c>
      <c r="I100" s="98">
        <v>0.94868175141242927</v>
      </c>
      <c r="J100" s="98">
        <v>30.792764027669534</v>
      </c>
      <c r="K100" s="98">
        <v>48.503619999615651</v>
      </c>
    </row>
    <row r="101" spans="4:11" ht="15.75" thickBot="1" x14ac:dyDescent="0.3">
      <c r="D101" s="130" t="s">
        <v>18</v>
      </c>
      <c r="E101" s="121">
        <v>0</v>
      </c>
      <c r="F101" s="121">
        <v>0</v>
      </c>
      <c r="G101" s="121">
        <v>0</v>
      </c>
      <c r="H101" s="121">
        <v>0</v>
      </c>
      <c r="I101" s="121">
        <v>20.703429460916272</v>
      </c>
      <c r="J101" s="121">
        <v>7.5326540248450211</v>
      </c>
      <c r="K101" s="121">
        <v>9.3057548554048335</v>
      </c>
    </row>
    <row r="102" spans="4:11" x14ac:dyDescent="0.25">
      <c r="D102" s="128" t="s">
        <v>20</v>
      </c>
      <c r="E102" s="98">
        <v>0</v>
      </c>
      <c r="F102" s="98">
        <v>0</v>
      </c>
      <c r="G102" s="98">
        <v>0</v>
      </c>
      <c r="H102" s="98">
        <v>0</v>
      </c>
      <c r="I102" s="98">
        <v>8.5613319246602787E-2</v>
      </c>
      <c r="J102" s="98">
        <v>14.874141876430205</v>
      </c>
      <c r="K102" s="98">
        <v>41.879251789709301</v>
      </c>
    </row>
    <row r="103" spans="4:11" ht="15.75" thickBot="1" x14ac:dyDescent="0.3">
      <c r="D103" s="129" t="s">
        <v>18</v>
      </c>
      <c r="E103" s="121">
        <v>0</v>
      </c>
      <c r="F103" s="121">
        <v>0</v>
      </c>
      <c r="G103" s="121">
        <v>0</v>
      </c>
      <c r="H103" s="121">
        <v>0</v>
      </c>
      <c r="I103" s="121">
        <v>0.37947945778223391</v>
      </c>
      <c r="J103" s="121">
        <v>17.52781920718677</v>
      </c>
      <c r="K103" s="121">
        <v>13.261329214810999</v>
      </c>
    </row>
    <row r="104" spans="4:11" x14ac:dyDescent="0.25">
      <c r="D104" s="130" t="s">
        <v>21</v>
      </c>
      <c r="E104" s="98">
        <v>0</v>
      </c>
      <c r="F104" s="98">
        <v>8.2824637824508301E-3</v>
      </c>
      <c r="G104" s="98">
        <v>0.19892044210113022</v>
      </c>
      <c r="H104" s="98">
        <v>0.73523417300075933</v>
      </c>
      <c r="I104" s="98">
        <v>0.32374323044165004</v>
      </c>
      <c r="J104" s="98">
        <v>50.576700401006192</v>
      </c>
      <c r="K104" s="98">
        <v>72.076730608840705</v>
      </c>
    </row>
    <row r="105" spans="4:11" ht="15.75" thickBot="1" x14ac:dyDescent="0.3">
      <c r="D105" s="130" t="s">
        <v>18</v>
      </c>
      <c r="E105" s="121">
        <v>0</v>
      </c>
      <c r="F105" s="121">
        <v>3.7613092284863883E-2</v>
      </c>
      <c r="G105" s="121">
        <v>0.52900527422867039</v>
      </c>
      <c r="H105" s="121">
        <v>2.7312690764386907</v>
      </c>
      <c r="I105" s="121">
        <v>1.2290830761276703</v>
      </c>
      <c r="J105" s="121">
        <v>148.55099700837161</v>
      </c>
      <c r="K105" s="121">
        <v>29.061606819908242</v>
      </c>
    </row>
    <row r="106" spans="4:11" x14ac:dyDescent="0.25">
      <c r="D106" s="128" t="s">
        <v>22</v>
      </c>
      <c r="E106" s="98">
        <v>0</v>
      </c>
      <c r="F106" s="98">
        <v>0</v>
      </c>
      <c r="G106" s="98">
        <v>2.633839357951482E-2</v>
      </c>
      <c r="H106" s="98">
        <v>6.7567567567567571E-3</v>
      </c>
      <c r="I106" s="98">
        <v>1.6949766321509969E-2</v>
      </c>
      <c r="J106" s="98">
        <v>0.44131496846980456</v>
      </c>
      <c r="K106" s="98">
        <v>0.70087061271423101</v>
      </c>
    </row>
    <row r="107" spans="4:11" ht="15.75" thickBot="1" x14ac:dyDescent="0.3">
      <c r="D107" s="129" t="s">
        <v>18</v>
      </c>
      <c r="E107" s="121">
        <v>0</v>
      </c>
      <c r="F107" s="121">
        <v>0</v>
      </c>
      <c r="G107" s="121">
        <v>0.11919591128986318</v>
      </c>
      <c r="H107" s="121">
        <v>2.3875627811403212E-2</v>
      </c>
      <c r="I107" s="121">
        <v>0.12150560108946996</v>
      </c>
      <c r="J107" s="121">
        <v>1.3874623561390205</v>
      </c>
      <c r="K107" s="121">
        <v>1.2576454161553574</v>
      </c>
    </row>
    <row r="118" spans="4:16" ht="15.75" thickBot="1" x14ac:dyDescent="0.3"/>
    <row r="119" spans="4:16" ht="15.75" thickBot="1" x14ac:dyDescent="0.3">
      <c r="D119" s="124"/>
      <c r="E119" s="125" t="s">
        <v>16</v>
      </c>
      <c r="F119" s="126"/>
      <c r="G119" s="126"/>
      <c r="H119" s="126"/>
      <c r="I119" s="126"/>
      <c r="J119" s="126"/>
      <c r="K119" s="126"/>
      <c r="L119" s="126"/>
      <c r="M119" s="126"/>
      <c r="N119" s="126"/>
      <c r="O119" s="126"/>
      <c r="P119" s="127"/>
    </row>
    <row r="120" spans="4:16" ht="15.75" thickBot="1" x14ac:dyDescent="0.3">
      <c r="D120" s="128"/>
      <c r="E120" s="98">
        <v>50</v>
      </c>
      <c r="F120" s="99">
        <v>100</v>
      </c>
      <c r="G120" s="99">
        <v>200</v>
      </c>
      <c r="H120" s="99">
        <v>400</v>
      </c>
      <c r="I120" s="99">
        <v>800</v>
      </c>
      <c r="J120" s="99">
        <v>1600</v>
      </c>
      <c r="K120" s="99">
        <v>3200</v>
      </c>
      <c r="L120" s="99">
        <v>6400</v>
      </c>
      <c r="M120" s="99">
        <v>12800</v>
      </c>
      <c r="N120" s="99">
        <v>25600</v>
      </c>
      <c r="O120" s="99">
        <v>51200</v>
      </c>
      <c r="P120" s="100">
        <v>102400</v>
      </c>
    </row>
    <row r="121" spans="4:16" x14ac:dyDescent="0.25">
      <c r="D121" s="128" t="s">
        <v>17</v>
      </c>
      <c r="E121" s="98">
        <v>13.102186302499225</v>
      </c>
      <c r="F121" s="98">
        <v>8.6723522638205655</v>
      </c>
      <c r="G121" s="98">
        <v>4.787098731322188</v>
      </c>
      <c r="H121" s="98">
        <v>2.1100945909258426</v>
      </c>
      <c r="I121" s="98">
        <v>1.0469839802102454</v>
      </c>
      <c r="J121" s="98">
        <v>0.67483325870656952</v>
      </c>
      <c r="K121" s="98">
        <v>0.5507830678254404</v>
      </c>
      <c r="L121" s="98">
        <v>0.29772057720294076</v>
      </c>
      <c r="M121" s="98">
        <v>0.14886028860147038</v>
      </c>
      <c r="N121" s="98">
        <v>0.7443014430073519</v>
      </c>
      <c r="O121" s="98">
        <v>0.50364407567516711</v>
      </c>
      <c r="P121" s="98">
        <v>0.81004812009309746</v>
      </c>
    </row>
    <row r="122" spans="4:16" ht="15.75" thickBot="1" x14ac:dyDescent="0.3">
      <c r="D122" s="129" t="s">
        <v>18</v>
      </c>
      <c r="E122" s="121">
        <v>35.82045811657855</v>
      </c>
      <c r="F122" s="121">
        <v>20.548584939736241</v>
      </c>
      <c r="G122" s="121">
        <v>12.615849488525143</v>
      </c>
      <c r="H122" s="121">
        <v>3.7393603520283807</v>
      </c>
      <c r="I122" s="121">
        <v>2.7707898504320032</v>
      </c>
      <c r="J122" s="121">
        <v>2.9598554053760195</v>
      </c>
      <c r="K122" s="121">
        <v>2.9884788500582284</v>
      </c>
      <c r="L122" s="121">
        <v>3.3551306893999491</v>
      </c>
      <c r="M122" s="121">
        <v>1.613099126244375</v>
      </c>
      <c r="N122" s="121">
        <v>6.318560592669745</v>
      </c>
      <c r="O122" s="121">
        <v>3.1449571312466933</v>
      </c>
      <c r="P122" s="121">
        <v>2.7961288960958344</v>
      </c>
    </row>
    <row r="123" spans="4:16" x14ac:dyDescent="0.25">
      <c r="D123" s="130" t="s">
        <v>19</v>
      </c>
      <c r="E123" s="98">
        <v>69.888943172607469</v>
      </c>
      <c r="F123" s="98">
        <v>66.550254848710964</v>
      </c>
      <c r="G123" s="98">
        <v>59.509673731215088</v>
      </c>
      <c r="H123" s="98">
        <v>45.596144379973261</v>
      </c>
      <c r="I123" s="98">
        <v>30.792764027669534</v>
      </c>
      <c r="J123" s="98">
        <v>19.613047398738491</v>
      </c>
      <c r="K123" s="98">
        <v>12.20786475908659</v>
      </c>
      <c r="L123" s="98">
        <v>5.6729762301138837</v>
      </c>
      <c r="M123" s="98">
        <v>2.4893483236860403</v>
      </c>
      <c r="N123" s="98">
        <v>0.98624007685096038</v>
      </c>
      <c r="O123" s="98">
        <v>0.17461764311710884</v>
      </c>
      <c r="P123" s="98">
        <v>0.50289865124970512</v>
      </c>
    </row>
    <row r="124" spans="4:16" ht="15.75" thickBot="1" x14ac:dyDescent="0.3">
      <c r="D124" s="130" t="s">
        <v>18</v>
      </c>
      <c r="E124" s="121">
        <v>37.281183894816365</v>
      </c>
      <c r="F124" s="121">
        <v>34.40440604661859</v>
      </c>
      <c r="G124" s="121">
        <v>28.723452540974471</v>
      </c>
      <c r="H124" s="121">
        <v>22.944254909797252</v>
      </c>
      <c r="I124" s="121">
        <v>7.5326540248450211</v>
      </c>
      <c r="J124" s="121">
        <v>12.291259716169394</v>
      </c>
      <c r="K124" s="121">
        <v>7.0769717939931231</v>
      </c>
      <c r="L124" s="121">
        <v>5.7143331627060272</v>
      </c>
      <c r="M124" s="121">
        <v>3.5815271544784659</v>
      </c>
      <c r="N124" s="121">
        <v>2.4521333443081383</v>
      </c>
      <c r="O124" s="121">
        <v>0.32574669924984229</v>
      </c>
      <c r="P124" s="121">
        <v>0.94699065317937481</v>
      </c>
    </row>
    <row r="125" spans="4:16" x14ac:dyDescent="0.25">
      <c r="D125" s="128" t="s">
        <v>20</v>
      </c>
      <c r="E125" s="98">
        <v>51.945080091533178</v>
      </c>
      <c r="F125" s="98">
        <v>45.665522425629291</v>
      </c>
      <c r="G125" s="98">
        <v>36.842105263157897</v>
      </c>
      <c r="H125" s="98">
        <v>26.315789473684209</v>
      </c>
      <c r="I125" s="98">
        <v>14.874141876430205</v>
      </c>
      <c r="J125" s="98">
        <v>10.297482837528605</v>
      </c>
      <c r="K125" s="98">
        <v>2.772692677345538</v>
      </c>
      <c r="L125" s="98">
        <v>1.6018306636155606</v>
      </c>
      <c r="M125" s="98">
        <v>2.5171624713958809</v>
      </c>
      <c r="N125" s="98">
        <v>3.2036613272311207</v>
      </c>
      <c r="O125" s="98">
        <v>3.4324942791762014</v>
      </c>
      <c r="P125" s="98">
        <v>3.4324942791762014</v>
      </c>
    </row>
    <row r="126" spans="4:16" ht="15.75" thickBot="1" x14ac:dyDescent="0.3">
      <c r="D126" s="129" t="s">
        <v>18</v>
      </c>
      <c r="E126" s="121">
        <v>38.739390100580046</v>
      </c>
      <c r="F126" s="121">
        <v>35.597483361012948</v>
      </c>
      <c r="G126" s="121">
        <v>32.07476504912966</v>
      </c>
      <c r="H126" s="121">
        <v>25.448040780705494</v>
      </c>
      <c r="I126" s="121">
        <v>17.52781920718677</v>
      </c>
      <c r="J126" s="121">
        <v>14.212592479281188</v>
      </c>
      <c r="K126" s="121">
        <v>5.837394833843855</v>
      </c>
      <c r="L126" s="121">
        <v>2.47415923260743</v>
      </c>
      <c r="M126" s="121">
        <v>1.4825745998279642</v>
      </c>
      <c r="N126" s="121">
        <v>2.4719868632518125</v>
      </c>
      <c r="O126" s="121">
        <v>1.003468544733096</v>
      </c>
      <c r="P126" s="121">
        <v>1.003468544733096</v>
      </c>
    </row>
    <row r="127" spans="4:16" x14ac:dyDescent="0.25">
      <c r="D127" s="130" t="s">
        <v>21</v>
      </c>
      <c r="E127" s="98">
        <v>86.540569932416759</v>
      </c>
      <c r="F127" s="98">
        <v>85.286806264736512</v>
      </c>
      <c r="G127" s="98">
        <v>75.71991044876097</v>
      </c>
      <c r="H127" s="98">
        <v>65.035126947398197</v>
      </c>
      <c r="I127" s="98">
        <v>50.576700401006192</v>
      </c>
      <c r="J127" s="98">
        <v>38.125530797401737</v>
      </c>
      <c r="K127" s="98">
        <v>26.156102874889132</v>
      </c>
      <c r="L127" s="98">
        <v>15.378676742547151</v>
      </c>
      <c r="M127" s="98">
        <v>7.8746236332319741</v>
      </c>
      <c r="N127" s="98">
        <v>3.7489384051965273</v>
      </c>
      <c r="O127" s="98">
        <v>1.7108005236541337</v>
      </c>
      <c r="P127" s="98">
        <v>0.92642630979199703</v>
      </c>
    </row>
    <row r="128" spans="4:16" ht="15.75" thickBot="1" x14ac:dyDescent="0.3">
      <c r="D128" s="130" t="s">
        <v>18</v>
      </c>
      <c r="E128" s="121">
        <v>200.10933208146989</v>
      </c>
      <c r="F128" s="121">
        <v>202.5173492753286</v>
      </c>
      <c r="G128" s="121">
        <v>191.78996720762854</v>
      </c>
      <c r="H128" s="121">
        <v>185.70184664080756</v>
      </c>
      <c r="I128" s="121">
        <v>148.55099700837161</v>
      </c>
      <c r="J128" s="121">
        <v>125.5469247288802</v>
      </c>
      <c r="K128" s="121">
        <v>91.940296932269504</v>
      </c>
      <c r="L128" s="121">
        <v>60.009876782643374</v>
      </c>
      <c r="M128" s="121">
        <v>32.309459483918239</v>
      </c>
      <c r="N128" s="121">
        <v>14.752673039972276</v>
      </c>
      <c r="O128" s="121">
        <v>4.7046309675867191</v>
      </c>
      <c r="P128" s="121">
        <v>2.3217901317969614</v>
      </c>
    </row>
    <row r="129" spans="4:16" x14ac:dyDescent="0.25">
      <c r="D129" s="128" t="s">
        <v>22</v>
      </c>
      <c r="E129" s="98">
        <v>6.7206387569689925</v>
      </c>
      <c r="F129" s="98">
        <v>3.2533795281897504</v>
      </c>
      <c r="G129" s="98">
        <v>1.8164702365726104</v>
      </c>
      <c r="H129" s="98">
        <v>6.3531272453260943</v>
      </c>
      <c r="I129" s="98">
        <v>0.44131496846980456</v>
      </c>
      <c r="J129" s="98">
        <v>0.7666529212887796</v>
      </c>
      <c r="K129" s="98">
        <v>1.0844598427299168</v>
      </c>
      <c r="L129" s="98">
        <v>0.94739622841043225</v>
      </c>
      <c r="M129" s="98">
        <v>1.4459464569732221</v>
      </c>
      <c r="N129" s="98">
        <v>0.90371653560826393</v>
      </c>
      <c r="O129" s="98">
        <v>0.62958930696929527</v>
      </c>
      <c r="P129" s="98">
        <v>0.20785480318990068</v>
      </c>
    </row>
    <row r="130" spans="4:16" ht="15.75" thickBot="1" x14ac:dyDescent="0.3">
      <c r="D130" s="129" t="s">
        <v>18</v>
      </c>
      <c r="E130" s="121">
        <v>21.067558573217809</v>
      </c>
      <c r="F130" s="121">
        <v>10.170862848751554</v>
      </c>
      <c r="G130" s="121">
        <v>4.828793465162355</v>
      </c>
      <c r="H130" s="121">
        <v>18.093789216693164</v>
      </c>
      <c r="I130" s="121">
        <v>1.3874623561390205</v>
      </c>
      <c r="J130" s="121">
        <v>2.723042780391606</v>
      </c>
      <c r="K130" s="121">
        <v>1.791427876354744</v>
      </c>
      <c r="L130" s="121">
        <v>1.7181438124810033</v>
      </c>
      <c r="M130" s="121">
        <v>2.6977529441689874</v>
      </c>
      <c r="N130" s="121">
        <v>1.1733256923970077</v>
      </c>
      <c r="O130" s="121">
        <v>1.2601852041978783</v>
      </c>
      <c r="P130" s="121">
        <v>0.92194206990987648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3:S76"/>
  <sheetViews>
    <sheetView tabSelected="1" topLeftCell="I21" workbookViewId="0">
      <selection activeCell="AD28" sqref="AD28"/>
    </sheetView>
  </sheetViews>
  <sheetFormatPr defaultRowHeight="15" x14ac:dyDescent="0.25"/>
  <cols>
    <col min="4" max="13" width="9.5703125" bestFit="1" customWidth="1"/>
    <col min="14" max="15" width="9.28515625" bestFit="1" customWidth="1"/>
  </cols>
  <sheetData>
    <row r="3" spans="3:15" x14ac:dyDescent="0.25">
      <c r="C3" t="s">
        <v>44</v>
      </c>
      <c r="D3" s="144">
        <v>19.681180109445634</v>
      </c>
      <c r="E3" s="144">
        <v>19.424220794670475</v>
      </c>
      <c r="F3" s="144">
        <v>12.952652866999761</v>
      </c>
      <c r="G3" s="144">
        <v>7.3471330002379247</v>
      </c>
      <c r="H3" s="144">
        <v>4.1874851296692839</v>
      </c>
      <c r="I3" s="144">
        <v>2.3507018796098027</v>
      </c>
      <c r="J3" s="144">
        <v>0.98025220080894604</v>
      </c>
      <c r="K3" s="144">
        <v>0.19034023316678564</v>
      </c>
      <c r="L3" s="144">
        <v>0.19034023316678564</v>
      </c>
      <c r="M3" s="144">
        <v>0</v>
      </c>
      <c r="N3" s="144">
        <v>0.19034023316678564</v>
      </c>
      <c r="O3" s="144">
        <v>0</v>
      </c>
    </row>
    <row r="4" spans="3:15" x14ac:dyDescent="0.25">
      <c r="C4" t="s">
        <v>18</v>
      </c>
      <c r="D4" s="144">
        <v>17.368795255959036</v>
      </c>
      <c r="E4" s="144">
        <v>15.125960213098466</v>
      </c>
      <c r="F4" s="144">
        <v>13.161190007609008</v>
      </c>
      <c r="G4" s="144">
        <v>7.9898550293390587</v>
      </c>
      <c r="H4" s="144">
        <v>4.8148377955143404</v>
      </c>
      <c r="I4" s="144">
        <v>2.5164426210241437</v>
      </c>
      <c r="J4" s="144">
        <v>1.1078440746487634</v>
      </c>
      <c r="K4" s="144">
        <v>0.46878814738533375</v>
      </c>
      <c r="L4" s="144">
        <v>0.46878814738533375</v>
      </c>
      <c r="M4" s="144">
        <v>0</v>
      </c>
      <c r="N4" s="144">
        <v>0.48634624876062432</v>
      </c>
      <c r="O4" s="144">
        <v>0</v>
      </c>
    </row>
    <row r="5" spans="3:15" x14ac:dyDescent="0.25">
      <c r="C5" t="s">
        <v>45</v>
      </c>
      <c r="D5" s="144">
        <v>77.466413595157704</v>
      </c>
      <c r="E5" s="144">
        <v>77.494289424673269</v>
      </c>
      <c r="F5" s="144">
        <v>71.878895808493482</v>
      </c>
      <c r="G5" s="144">
        <v>60.954740842428855</v>
      </c>
      <c r="H5" s="144">
        <v>48.503619999615651</v>
      </c>
      <c r="I5" s="144">
        <v>35.866661532282833</v>
      </c>
      <c r="J5" s="144">
        <v>25.273916934665625</v>
      </c>
      <c r="K5" s="144">
        <v>15.796198084166013</v>
      </c>
      <c r="L5" s="144">
        <v>7.5047426749039792</v>
      </c>
      <c r="M5" s="144">
        <v>3.3450772413528029</v>
      </c>
      <c r="N5" s="144">
        <v>1.167679678785613</v>
      </c>
      <c r="O5" s="144">
        <v>1.1320607388068145</v>
      </c>
    </row>
    <row r="6" spans="3:15" x14ac:dyDescent="0.25">
      <c r="C6" t="s">
        <v>18</v>
      </c>
      <c r="D6" s="144">
        <v>9.8953674781670866</v>
      </c>
      <c r="E6" s="144">
        <v>9.0743463196003979</v>
      </c>
      <c r="F6" s="144">
        <v>12.380757193676349</v>
      </c>
      <c r="G6" s="144">
        <v>8.8599493490278221</v>
      </c>
      <c r="H6" s="144">
        <v>9.3057548554048335</v>
      </c>
      <c r="I6" s="144">
        <v>9.4628931009557569</v>
      </c>
      <c r="J6" s="144">
        <v>8.8882555128955403</v>
      </c>
      <c r="K6" s="144">
        <v>9.1587040453973092</v>
      </c>
      <c r="L6" s="144">
        <v>5.3473170778481389</v>
      </c>
      <c r="M6" s="144">
        <v>3.8921027761808786</v>
      </c>
      <c r="N6" s="144">
        <v>1.4633192194526703</v>
      </c>
      <c r="O6" s="144">
        <v>2.533893815744408</v>
      </c>
    </row>
    <row r="7" spans="3:15" x14ac:dyDescent="0.25">
      <c r="C7" t="s">
        <v>26</v>
      </c>
      <c r="D7" s="144">
        <v>67.545351546652526</v>
      </c>
      <c r="E7" s="144">
        <v>66.035997801947275</v>
      </c>
      <c r="F7" s="144">
        <v>61.628401278971957</v>
      </c>
      <c r="G7" s="144">
        <v>51.232993306192597</v>
      </c>
      <c r="H7" s="144">
        <v>41.879251789709301</v>
      </c>
      <c r="I7" s="144">
        <v>33.375850411088123</v>
      </c>
      <c r="J7" s="144">
        <v>22.307256212387873</v>
      </c>
      <c r="K7" s="144">
        <v>18.183106543756605</v>
      </c>
      <c r="L7" s="144">
        <v>9.3253967034978675</v>
      </c>
      <c r="M7" s="144">
        <v>5.086096737002757</v>
      </c>
      <c r="N7" s="144">
        <v>2.7069160346660635</v>
      </c>
      <c r="O7" s="144">
        <v>1.6067884813069484</v>
      </c>
    </row>
    <row r="8" spans="3:15" x14ac:dyDescent="0.25">
      <c r="C8" t="s">
        <v>18</v>
      </c>
      <c r="D8" s="144">
        <v>13.825834979349104</v>
      </c>
      <c r="E8" s="144">
        <v>13.03234809348865</v>
      </c>
      <c r="F8" s="144">
        <v>12.127148836030054</v>
      </c>
      <c r="G8" s="144">
        <v>13.481372776465932</v>
      </c>
      <c r="H8" s="144">
        <v>13.261329214810999</v>
      </c>
      <c r="I8" s="144">
        <v>13.297665997445172</v>
      </c>
      <c r="J8" s="144">
        <v>10.585294746940562</v>
      </c>
      <c r="K8" s="144">
        <v>9.2902919905856365</v>
      </c>
      <c r="L8" s="144">
        <v>5.94426339876106</v>
      </c>
      <c r="M8" s="144">
        <v>4.0085926420358788</v>
      </c>
      <c r="N8" s="144">
        <v>2.4724281532368342</v>
      </c>
      <c r="O8" s="144">
        <v>1.7809907945715084</v>
      </c>
    </row>
    <row r="9" spans="3:15" x14ac:dyDescent="0.25">
      <c r="C9" t="s">
        <v>46</v>
      </c>
      <c r="D9" s="144">
        <v>93.536280233527961</v>
      </c>
      <c r="E9" s="144">
        <v>94.170141784820672</v>
      </c>
      <c r="F9" s="144">
        <v>89.849874895746467</v>
      </c>
      <c r="G9" s="144">
        <v>81.509591326105095</v>
      </c>
      <c r="H9" s="144">
        <v>72.076730608840705</v>
      </c>
      <c r="I9" s="144">
        <v>60.550458715596335</v>
      </c>
      <c r="J9" s="144">
        <v>47.998331943286075</v>
      </c>
      <c r="K9" s="144">
        <v>37.155963302752291</v>
      </c>
      <c r="L9" s="144">
        <v>23.911592994161804</v>
      </c>
      <c r="M9" s="144">
        <v>14.941618015012512</v>
      </c>
      <c r="N9" s="144">
        <v>8.8073394495412849</v>
      </c>
      <c r="O9" s="144">
        <v>4.5329441201000842</v>
      </c>
    </row>
    <row r="10" spans="3:15" x14ac:dyDescent="0.25">
      <c r="C10" t="s">
        <v>18</v>
      </c>
      <c r="D10" s="144">
        <v>16.522444642862805</v>
      </c>
      <c r="E10" s="144">
        <v>16.034876762339252</v>
      </c>
      <c r="F10" s="144">
        <v>19.275266428615375</v>
      </c>
      <c r="G10" s="144">
        <v>25.601422936327182</v>
      </c>
      <c r="H10" s="144">
        <v>29.061606819908242</v>
      </c>
      <c r="I10" s="144">
        <v>31.519915735629041</v>
      </c>
      <c r="J10" s="144">
        <v>32.364969709239546</v>
      </c>
      <c r="K10" s="144">
        <v>27.278690663705738</v>
      </c>
      <c r="L10" s="144">
        <v>19.578553385871786</v>
      </c>
      <c r="M10" s="144">
        <v>15.502164191198737</v>
      </c>
      <c r="N10" s="144">
        <v>8.3645629780361741</v>
      </c>
      <c r="O10" s="144">
        <v>4.809977217382146</v>
      </c>
    </row>
    <row r="11" spans="3:15" x14ac:dyDescent="0.25">
      <c r="C11" t="s">
        <v>47</v>
      </c>
      <c r="D11" s="144">
        <v>9.4164887696435429</v>
      </c>
      <c r="E11" s="144">
        <v>6.3224371023380606</v>
      </c>
      <c r="F11" s="144">
        <v>2.9290551607074411</v>
      </c>
      <c r="G11" s="144">
        <v>1.0513059190713465</v>
      </c>
      <c r="H11" s="144">
        <v>0.70087061271423101</v>
      </c>
      <c r="I11" s="144">
        <v>0</v>
      </c>
      <c r="J11" s="144">
        <v>0</v>
      </c>
      <c r="K11" s="144">
        <v>2.0442117943382795E-2</v>
      </c>
      <c r="L11" s="144">
        <v>0</v>
      </c>
      <c r="M11" s="144">
        <v>0</v>
      </c>
      <c r="N11" s="144">
        <v>3.7963883261238569E-2</v>
      </c>
      <c r="O11" s="144">
        <v>4.0679699063680674</v>
      </c>
    </row>
    <row r="12" spans="3:15" x14ac:dyDescent="0.25">
      <c r="C12" t="s">
        <v>18</v>
      </c>
      <c r="D12" s="144">
        <v>5.9449095059697346</v>
      </c>
      <c r="E12" s="144">
        <v>5.4584085013071331</v>
      </c>
      <c r="F12" s="144">
        <v>4.3141568555295544</v>
      </c>
      <c r="G12" s="144">
        <v>1.6261966135978296</v>
      </c>
      <c r="H12" s="144">
        <v>1.2576454161553574</v>
      </c>
      <c r="I12" s="144">
        <v>0</v>
      </c>
      <c r="J12" s="144">
        <v>0</v>
      </c>
      <c r="K12" s="144">
        <v>5.0305779253229224E-2</v>
      </c>
      <c r="L12" s="144">
        <v>0</v>
      </c>
      <c r="M12" s="144">
        <v>0</v>
      </c>
      <c r="N12" s="144">
        <v>9.3424895415665246E-2</v>
      </c>
      <c r="O12" s="144">
        <v>4.8405505011961942</v>
      </c>
    </row>
    <row r="13" spans="3:15" x14ac:dyDescent="0.25"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</row>
    <row r="14" spans="3:15" x14ac:dyDescent="0.25">
      <c r="D14" s="144"/>
      <c r="E14" s="144"/>
      <c r="F14" s="144"/>
      <c r="G14" s="144"/>
      <c r="H14" s="144"/>
      <c r="I14" s="144"/>
      <c r="J14" s="144"/>
      <c r="K14" s="144"/>
      <c r="L14" s="144"/>
      <c r="M14" s="144"/>
      <c r="N14" s="144"/>
      <c r="O14" s="144"/>
    </row>
    <row r="15" spans="3:15" x14ac:dyDescent="0.25"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</row>
    <row r="16" spans="3:15" ht="15.75" thickBot="1" x14ac:dyDescent="0.3">
      <c r="C16" t="s">
        <v>44</v>
      </c>
      <c r="D16" s="144" t="s">
        <v>18</v>
      </c>
      <c r="E16" s="144" t="s">
        <v>45</v>
      </c>
      <c r="F16" s="144" t="s">
        <v>18</v>
      </c>
      <c r="G16" s="144" t="s">
        <v>26</v>
      </c>
      <c r="H16" s="144" t="s">
        <v>18</v>
      </c>
      <c r="I16" s="144"/>
      <c r="J16" s="144" t="s">
        <v>18</v>
      </c>
      <c r="K16" s="144" t="s">
        <v>47</v>
      </c>
      <c r="L16" s="144" t="s">
        <v>18</v>
      </c>
      <c r="M16" s="144"/>
      <c r="N16" s="144"/>
      <c r="O16" s="144"/>
    </row>
    <row r="17" spans="2:19" ht="15.75" thickBot="1" x14ac:dyDescent="0.3">
      <c r="B17" t="s">
        <v>44</v>
      </c>
      <c r="C17" s="145">
        <v>19.681180109445634</v>
      </c>
      <c r="D17" s="144">
        <v>17.368795255959036</v>
      </c>
      <c r="E17" s="144">
        <v>77.466413595157704</v>
      </c>
      <c r="F17" s="144">
        <v>9.8953674781670866</v>
      </c>
      <c r="G17" s="144">
        <v>67.545351546652526</v>
      </c>
      <c r="H17" s="144">
        <v>13.825834979349104</v>
      </c>
      <c r="I17" s="144">
        <v>93.536280233527961</v>
      </c>
      <c r="J17" s="144">
        <v>16.522444642862805</v>
      </c>
      <c r="K17" s="144">
        <v>9.4164887696435429</v>
      </c>
      <c r="L17" s="144">
        <v>5.9449095059697346</v>
      </c>
      <c r="M17" s="144"/>
      <c r="N17" s="144"/>
      <c r="O17" s="144"/>
      <c r="P17" s="135" t="s">
        <v>48</v>
      </c>
      <c r="Q17" s="136" t="s">
        <v>49</v>
      </c>
      <c r="R17" s="136" t="s">
        <v>50</v>
      </c>
      <c r="S17" s="137" t="s">
        <v>51</v>
      </c>
    </row>
    <row r="18" spans="2:19" x14ac:dyDescent="0.25">
      <c r="B18" t="s">
        <v>44</v>
      </c>
      <c r="C18" s="145">
        <v>19.424220794670475</v>
      </c>
      <c r="D18" s="144">
        <v>15.125960213098466</v>
      </c>
      <c r="E18" s="144">
        <v>77.494289424673269</v>
      </c>
      <c r="F18" s="144">
        <v>9.0743463196003979</v>
      </c>
      <c r="G18" s="144">
        <v>66.035997801947275</v>
      </c>
      <c r="H18" s="144">
        <v>13.03234809348865</v>
      </c>
      <c r="I18" s="144">
        <v>94.170141784820672</v>
      </c>
      <c r="J18" s="144">
        <v>16.034876762339252</v>
      </c>
      <c r="K18" s="144">
        <v>6.3224371023380606</v>
      </c>
      <c r="L18" s="144">
        <v>5.4584085013071331</v>
      </c>
      <c r="M18" s="144"/>
      <c r="N18" s="144"/>
      <c r="O18" s="144"/>
      <c r="P18" s="138">
        <v>1</v>
      </c>
      <c r="Q18" s="133">
        <v>0.52180000000000004</v>
      </c>
      <c r="R18" s="133">
        <v>0</v>
      </c>
      <c r="S18" s="139"/>
    </row>
    <row r="19" spans="2:19" x14ac:dyDescent="0.25">
      <c r="B19" t="s">
        <v>44</v>
      </c>
      <c r="C19" s="145">
        <v>12.952652866999761</v>
      </c>
      <c r="D19" s="144">
        <v>13.161190007609008</v>
      </c>
      <c r="E19" s="144">
        <v>71.878895808493482</v>
      </c>
      <c r="F19" s="144">
        <v>12.380757193676349</v>
      </c>
      <c r="G19" s="144">
        <v>61.628401278971957</v>
      </c>
      <c r="H19" s="144">
        <v>12.127148836030054</v>
      </c>
      <c r="I19" s="144">
        <v>89.849874895746467</v>
      </c>
      <c r="J19" s="144">
        <v>19.275266428615375</v>
      </c>
      <c r="K19" s="144">
        <v>2.9290551607074411</v>
      </c>
      <c r="L19" s="144">
        <v>4.3141568555295544</v>
      </c>
      <c r="M19" s="144"/>
      <c r="N19" s="144"/>
      <c r="O19" s="144"/>
      <c r="P19" s="140">
        <v>0</v>
      </c>
      <c r="Q19" s="134">
        <v>0.38900000000000001</v>
      </c>
      <c r="R19" s="134">
        <v>1</v>
      </c>
      <c r="S19" s="141"/>
    </row>
    <row r="20" spans="2:19" x14ac:dyDescent="0.25">
      <c r="B20" t="s">
        <v>44</v>
      </c>
      <c r="C20" s="145">
        <v>7.3471330002379247</v>
      </c>
      <c r="D20" s="144">
        <v>7.9898550293390587</v>
      </c>
      <c r="E20" s="144">
        <v>60.954740842428855</v>
      </c>
      <c r="F20" s="144">
        <v>8.8599493490278221</v>
      </c>
      <c r="G20" s="144">
        <v>51.232993306192597</v>
      </c>
      <c r="H20" s="144">
        <v>13.481372776465932</v>
      </c>
      <c r="I20" s="144">
        <v>81.509591326105095</v>
      </c>
      <c r="J20" s="144">
        <v>25.601422936327182</v>
      </c>
      <c r="K20" s="144">
        <v>1.0513059190713465</v>
      </c>
      <c r="L20" s="144">
        <v>1.6261966135978296</v>
      </c>
      <c r="M20" s="144"/>
      <c r="N20" s="144"/>
      <c r="O20" s="144"/>
      <c r="P20" s="138">
        <v>0.4622</v>
      </c>
      <c r="Q20" s="133">
        <v>0.50670000000000004</v>
      </c>
      <c r="R20" s="133">
        <v>2</v>
      </c>
      <c r="S20" s="139"/>
    </row>
    <row r="21" spans="2:19" x14ac:dyDescent="0.25">
      <c r="B21" t="s">
        <v>44</v>
      </c>
      <c r="C21" s="145">
        <v>4.1874851296692839</v>
      </c>
      <c r="D21" s="144">
        <v>4.8148377955143404</v>
      </c>
      <c r="E21" s="144">
        <v>48.503619999615651</v>
      </c>
      <c r="F21" s="144">
        <v>9.3057548554048335</v>
      </c>
      <c r="G21" s="144">
        <v>41.879251789709301</v>
      </c>
      <c r="H21" s="144">
        <v>13.261329214810999</v>
      </c>
      <c r="I21" s="144">
        <v>72.076730608840705</v>
      </c>
      <c r="J21" s="144">
        <v>29.061606819908242</v>
      </c>
      <c r="K21" s="144">
        <v>0.70087061271423101</v>
      </c>
      <c r="L21" s="144">
        <v>1.2576454161553574</v>
      </c>
      <c r="M21" s="144"/>
      <c r="N21" s="144"/>
      <c r="O21" s="144"/>
      <c r="P21" s="140">
        <v>0.45179999999999998</v>
      </c>
      <c r="Q21" s="134">
        <v>0.96579999999999999</v>
      </c>
      <c r="R21" s="134">
        <v>3</v>
      </c>
      <c r="S21" s="141"/>
    </row>
    <row r="22" spans="2:19" ht="15.75" thickBot="1" x14ac:dyDescent="0.3">
      <c r="B22" t="s">
        <v>44</v>
      </c>
      <c r="C22" s="145">
        <v>2.3507018796098027</v>
      </c>
      <c r="D22" s="144">
        <v>2.5164426210241437</v>
      </c>
      <c r="E22" s="144">
        <v>35.866661532282833</v>
      </c>
      <c r="F22" s="144">
        <v>9.4628931009557569</v>
      </c>
      <c r="G22" s="144">
        <v>33.375850411088123</v>
      </c>
      <c r="H22" s="144">
        <v>13.297665997445172</v>
      </c>
      <c r="I22" s="144">
        <v>60.550458715596335</v>
      </c>
      <c r="J22" s="144">
        <v>31.519915735629041</v>
      </c>
      <c r="K22" s="144">
        <v>0</v>
      </c>
      <c r="L22" s="144">
        <v>0</v>
      </c>
      <c r="M22" s="144"/>
      <c r="N22" s="144"/>
      <c r="O22" s="144"/>
      <c r="P22" s="142">
        <v>0.4929</v>
      </c>
      <c r="Q22" s="132">
        <v>3.4200000000000001E-2</v>
      </c>
      <c r="R22" s="132">
        <v>4</v>
      </c>
      <c r="S22" s="143"/>
    </row>
    <row r="23" spans="2:19" x14ac:dyDescent="0.25">
      <c r="B23" t="s">
        <v>44</v>
      </c>
      <c r="C23" s="145">
        <v>0.98025220080894604</v>
      </c>
      <c r="D23" s="144">
        <v>1.1078440746487634</v>
      </c>
      <c r="E23" s="144">
        <v>25.273916934665625</v>
      </c>
      <c r="F23" s="144">
        <v>8.8882555128955403</v>
      </c>
      <c r="G23" s="144">
        <v>22.307256212387873</v>
      </c>
      <c r="H23" s="144">
        <v>10.585294746940562</v>
      </c>
      <c r="I23" s="144">
        <v>47.998331943286075</v>
      </c>
      <c r="J23" s="144">
        <v>32.364969709239546</v>
      </c>
      <c r="K23" s="144">
        <v>0</v>
      </c>
      <c r="L23" s="144">
        <v>0</v>
      </c>
      <c r="M23" s="144"/>
      <c r="N23" s="144"/>
      <c r="O23" s="144"/>
    </row>
    <row r="24" spans="2:19" x14ac:dyDescent="0.25">
      <c r="B24" t="s">
        <v>44</v>
      </c>
      <c r="C24" s="145">
        <v>0.19034023316678564</v>
      </c>
      <c r="D24" s="144">
        <v>0.46878814738533375</v>
      </c>
      <c r="E24" s="144">
        <v>15.796198084166013</v>
      </c>
      <c r="F24" s="144">
        <v>9.1587040453973092</v>
      </c>
      <c r="G24" s="144">
        <v>18.183106543756605</v>
      </c>
      <c r="H24" s="144">
        <v>9.2902919905856365</v>
      </c>
      <c r="I24" s="144">
        <v>37.155963302752291</v>
      </c>
      <c r="J24" s="144">
        <v>27.278690663705738</v>
      </c>
      <c r="K24" s="144">
        <v>2.0442117943382795E-2</v>
      </c>
      <c r="L24" s="144">
        <v>5.0305779253229224E-2</v>
      </c>
      <c r="M24" s="144"/>
      <c r="N24" s="144"/>
      <c r="O24" s="144"/>
    </row>
    <row r="25" spans="2:19" x14ac:dyDescent="0.25">
      <c r="B25" t="s">
        <v>44</v>
      </c>
      <c r="C25" s="145">
        <v>0.19034023316678564</v>
      </c>
      <c r="D25" s="144">
        <v>0.46878814738533375</v>
      </c>
      <c r="E25" s="144">
        <v>7.5047426749039792</v>
      </c>
      <c r="F25" s="144">
        <v>5.3473170778481389</v>
      </c>
      <c r="G25" s="144">
        <v>9.3253967034978675</v>
      </c>
      <c r="H25" s="144">
        <v>5.94426339876106</v>
      </c>
      <c r="I25" s="144">
        <v>23.911592994161804</v>
      </c>
      <c r="J25" s="144">
        <v>19.578553385871786</v>
      </c>
      <c r="K25" s="144">
        <v>0</v>
      </c>
      <c r="L25" s="144">
        <v>0</v>
      </c>
      <c r="M25" s="144"/>
      <c r="N25" s="144"/>
      <c r="O25" s="144"/>
    </row>
    <row r="26" spans="2:19" x14ac:dyDescent="0.25">
      <c r="B26" t="s">
        <v>44</v>
      </c>
      <c r="C26" s="145">
        <v>0</v>
      </c>
      <c r="D26" s="144">
        <v>0</v>
      </c>
      <c r="E26" s="144">
        <v>3.3450772413528029</v>
      </c>
      <c r="F26" s="144">
        <v>3.8921027761808786</v>
      </c>
      <c r="G26" s="144">
        <v>5.086096737002757</v>
      </c>
      <c r="H26" s="144">
        <v>4.0085926420358788</v>
      </c>
      <c r="I26" s="144">
        <v>14.941618015012512</v>
      </c>
      <c r="J26" s="144">
        <v>15.502164191198737</v>
      </c>
      <c r="K26" s="144">
        <v>0</v>
      </c>
      <c r="L26" s="144">
        <v>0</v>
      </c>
      <c r="M26" s="144"/>
      <c r="N26" s="144"/>
      <c r="O26" s="144"/>
    </row>
    <row r="27" spans="2:19" x14ac:dyDescent="0.25">
      <c r="B27" t="s">
        <v>44</v>
      </c>
      <c r="C27" s="145">
        <v>0.19034023316678564</v>
      </c>
      <c r="D27" s="144">
        <v>0.48634624876062432</v>
      </c>
      <c r="E27" s="144">
        <v>1.167679678785613</v>
      </c>
      <c r="F27" s="144">
        <v>1.4633192194526703</v>
      </c>
      <c r="G27" s="144">
        <v>2.7069160346660635</v>
      </c>
      <c r="H27" s="144">
        <v>2.4724281532368342</v>
      </c>
      <c r="I27" s="144">
        <v>8.8073394495412849</v>
      </c>
      <c r="J27" s="144">
        <v>8.3645629780361741</v>
      </c>
      <c r="K27" s="144">
        <v>3.7963883261238569E-2</v>
      </c>
      <c r="L27" s="144">
        <v>9.3424895415665246E-2</v>
      </c>
      <c r="M27" s="144"/>
      <c r="N27" s="144"/>
      <c r="O27" s="144"/>
    </row>
    <row r="28" spans="2:19" x14ac:dyDescent="0.25">
      <c r="B28" t="s">
        <v>44</v>
      </c>
      <c r="C28" s="145">
        <v>0</v>
      </c>
      <c r="D28" s="144">
        <v>0</v>
      </c>
      <c r="E28" s="144">
        <v>1.1320607388068145</v>
      </c>
      <c r="F28" s="144">
        <v>2.533893815744408</v>
      </c>
      <c r="G28" s="144">
        <v>1.6067884813069484</v>
      </c>
      <c r="H28" s="144">
        <v>1.7809907945715084</v>
      </c>
      <c r="I28" s="144">
        <v>4.5329441201000842</v>
      </c>
      <c r="J28" s="144">
        <v>4.809977217382146</v>
      </c>
      <c r="K28" s="144">
        <v>4.0679699063680674</v>
      </c>
      <c r="L28" s="144">
        <v>4.8405505011961942</v>
      </c>
      <c r="M28" s="144"/>
      <c r="N28" s="144"/>
      <c r="O28" s="144"/>
    </row>
    <row r="29" spans="2:19" x14ac:dyDescent="0.25">
      <c r="B29" t="s">
        <v>45</v>
      </c>
      <c r="C29" s="145">
        <v>77.466413595157704</v>
      </c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</row>
    <row r="30" spans="2:19" x14ac:dyDescent="0.25">
      <c r="B30" t="s">
        <v>45</v>
      </c>
      <c r="C30" s="145">
        <v>77.494289424673269</v>
      </c>
    </row>
    <row r="31" spans="2:19" x14ac:dyDescent="0.25">
      <c r="B31" t="s">
        <v>45</v>
      </c>
      <c r="C31" s="145">
        <v>71.878895808493482</v>
      </c>
    </row>
    <row r="32" spans="2:19" x14ac:dyDescent="0.25">
      <c r="B32" t="s">
        <v>45</v>
      </c>
      <c r="C32" s="145">
        <v>60.954740842428855</v>
      </c>
    </row>
    <row r="33" spans="2:3" x14ac:dyDescent="0.25">
      <c r="B33" t="s">
        <v>45</v>
      </c>
      <c r="C33" s="145">
        <v>48.503619999615651</v>
      </c>
    </row>
    <row r="34" spans="2:3" x14ac:dyDescent="0.25">
      <c r="B34" t="s">
        <v>45</v>
      </c>
      <c r="C34" s="145">
        <v>35.866661532282833</v>
      </c>
    </row>
    <row r="35" spans="2:3" x14ac:dyDescent="0.25">
      <c r="B35" t="s">
        <v>45</v>
      </c>
      <c r="C35" s="145">
        <v>25.273916934665625</v>
      </c>
    </row>
    <row r="36" spans="2:3" x14ac:dyDescent="0.25">
      <c r="B36" t="s">
        <v>45</v>
      </c>
      <c r="C36" s="145">
        <v>15.796198084166013</v>
      </c>
    </row>
    <row r="37" spans="2:3" x14ac:dyDescent="0.25">
      <c r="B37" t="s">
        <v>45</v>
      </c>
      <c r="C37" s="145">
        <v>7.5047426749039792</v>
      </c>
    </row>
    <row r="38" spans="2:3" x14ac:dyDescent="0.25">
      <c r="B38" t="s">
        <v>45</v>
      </c>
      <c r="C38" s="145">
        <v>3.3450772413528029</v>
      </c>
    </row>
    <row r="39" spans="2:3" x14ac:dyDescent="0.25">
      <c r="B39" t="s">
        <v>45</v>
      </c>
      <c r="C39" s="145">
        <v>1.167679678785613</v>
      </c>
    </row>
    <row r="40" spans="2:3" x14ac:dyDescent="0.25">
      <c r="B40" t="s">
        <v>45</v>
      </c>
      <c r="C40" s="145">
        <v>1.1320607388068145</v>
      </c>
    </row>
    <row r="41" spans="2:3" x14ac:dyDescent="0.25">
      <c r="B41" t="s">
        <v>26</v>
      </c>
      <c r="C41" s="145">
        <v>67.545351546652526</v>
      </c>
    </row>
    <row r="42" spans="2:3" x14ac:dyDescent="0.25">
      <c r="B42" t="s">
        <v>26</v>
      </c>
      <c r="C42" s="145">
        <v>66.035997801947275</v>
      </c>
    </row>
    <row r="43" spans="2:3" x14ac:dyDescent="0.25">
      <c r="B43" t="s">
        <v>26</v>
      </c>
      <c r="C43" s="145">
        <v>61.628401278971957</v>
      </c>
    </row>
    <row r="44" spans="2:3" x14ac:dyDescent="0.25">
      <c r="B44" t="s">
        <v>26</v>
      </c>
      <c r="C44" s="145">
        <v>51.232993306192597</v>
      </c>
    </row>
    <row r="45" spans="2:3" x14ac:dyDescent="0.25">
      <c r="B45" t="s">
        <v>26</v>
      </c>
      <c r="C45" s="145">
        <v>41.879251789709301</v>
      </c>
    </row>
    <row r="46" spans="2:3" x14ac:dyDescent="0.25">
      <c r="B46" t="s">
        <v>26</v>
      </c>
      <c r="C46" s="145">
        <v>33.375850411088123</v>
      </c>
    </row>
    <row r="47" spans="2:3" x14ac:dyDescent="0.25">
      <c r="B47" t="s">
        <v>26</v>
      </c>
      <c r="C47" s="145">
        <v>22.307256212387873</v>
      </c>
    </row>
    <row r="48" spans="2:3" x14ac:dyDescent="0.25">
      <c r="B48" t="s">
        <v>26</v>
      </c>
      <c r="C48" s="145">
        <v>18.183106543756605</v>
      </c>
    </row>
    <row r="49" spans="2:3" x14ac:dyDescent="0.25">
      <c r="B49" t="s">
        <v>26</v>
      </c>
      <c r="C49" s="145">
        <v>9.3253967034978675</v>
      </c>
    </row>
    <row r="50" spans="2:3" x14ac:dyDescent="0.25">
      <c r="B50" t="s">
        <v>26</v>
      </c>
      <c r="C50" s="145">
        <v>5.086096737002757</v>
      </c>
    </row>
    <row r="51" spans="2:3" x14ac:dyDescent="0.25">
      <c r="B51" t="s">
        <v>26</v>
      </c>
      <c r="C51" s="145">
        <v>2.7069160346660635</v>
      </c>
    </row>
    <row r="52" spans="2:3" x14ac:dyDescent="0.25">
      <c r="B52" t="s">
        <v>26</v>
      </c>
      <c r="C52" s="145">
        <v>1.6067884813069484</v>
      </c>
    </row>
    <row r="53" spans="2:3" x14ac:dyDescent="0.25">
      <c r="B53" t="s">
        <v>46</v>
      </c>
      <c r="C53" s="145">
        <v>93.536280233527961</v>
      </c>
    </row>
    <row r="54" spans="2:3" x14ac:dyDescent="0.25">
      <c r="B54" t="s">
        <v>46</v>
      </c>
      <c r="C54" s="145">
        <v>94.170141784820672</v>
      </c>
    </row>
    <row r="55" spans="2:3" x14ac:dyDescent="0.25">
      <c r="B55" t="s">
        <v>46</v>
      </c>
      <c r="C55" s="145">
        <v>89.849874895746467</v>
      </c>
    </row>
    <row r="56" spans="2:3" x14ac:dyDescent="0.25">
      <c r="B56" t="s">
        <v>46</v>
      </c>
      <c r="C56" s="145">
        <v>81.509591326105095</v>
      </c>
    </row>
    <row r="57" spans="2:3" x14ac:dyDescent="0.25">
      <c r="B57" t="s">
        <v>46</v>
      </c>
      <c r="C57" s="145">
        <v>72.076730608840705</v>
      </c>
    </row>
    <row r="58" spans="2:3" x14ac:dyDescent="0.25">
      <c r="B58" t="s">
        <v>46</v>
      </c>
      <c r="C58" s="145">
        <v>60.550458715596335</v>
      </c>
    </row>
    <row r="59" spans="2:3" x14ac:dyDescent="0.25">
      <c r="B59" t="s">
        <v>46</v>
      </c>
      <c r="C59" s="145">
        <v>47.998331943286075</v>
      </c>
    </row>
    <row r="60" spans="2:3" x14ac:dyDescent="0.25">
      <c r="B60" t="s">
        <v>46</v>
      </c>
      <c r="C60" s="145">
        <v>37.155963302752291</v>
      </c>
    </row>
    <row r="61" spans="2:3" x14ac:dyDescent="0.25">
      <c r="B61" t="s">
        <v>46</v>
      </c>
      <c r="C61" s="145">
        <v>23.911592994161804</v>
      </c>
    </row>
    <row r="62" spans="2:3" x14ac:dyDescent="0.25">
      <c r="B62" t="s">
        <v>46</v>
      </c>
      <c r="C62" s="145">
        <v>14.941618015012512</v>
      </c>
    </row>
    <row r="63" spans="2:3" x14ac:dyDescent="0.25">
      <c r="B63" t="s">
        <v>46</v>
      </c>
      <c r="C63" s="145">
        <v>8.8073394495412849</v>
      </c>
    </row>
    <row r="64" spans="2:3" x14ac:dyDescent="0.25">
      <c r="B64" t="s">
        <v>46</v>
      </c>
      <c r="C64" s="145">
        <v>4.5329441201000842</v>
      </c>
    </row>
    <row r="65" spans="2:3" x14ac:dyDescent="0.25">
      <c r="B65" t="s">
        <v>47</v>
      </c>
      <c r="C65" s="145">
        <v>9.4164887696435429</v>
      </c>
    </row>
    <row r="66" spans="2:3" x14ac:dyDescent="0.25">
      <c r="B66" t="s">
        <v>47</v>
      </c>
      <c r="C66" s="145">
        <v>6.3224371023380606</v>
      </c>
    </row>
    <row r="67" spans="2:3" x14ac:dyDescent="0.25">
      <c r="B67" t="s">
        <v>47</v>
      </c>
      <c r="C67" s="145">
        <v>2.9290551607074411</v>
      </c>
    </row>
    <row r="68" spans="2:3" x14ac:dyDescent="0.25">
      <c r="B68" t="s">
        <v>47</v>
      </c>
      <c r="C68" s="145">
        <v>1.0513059190713465</v>
      </c>
    </row>
    <row r="69" spans="2:3" x14ac:dyDescent="0.25">
      <c r="B69" t="s">
        <v>47</v>
      </c>
      <c r="C69" s="145">
        <v>0.70087061271423101</v>
      </c>
    </row>
    <row r="70" spans="2:3" x14ac:dyDescent="0.25">
      <c r="B70" t="s">
        <v>47</v>
      </c>
      <c r="C70" s="145">
        <v>0</v>
      </c>
    </row>
    <row r="71" spans="2:3" x14ac:dyDescent="0.25">
      <c r="B71" t="s">
        <v>47</v>
      </c>
      <c r="C71" s="145">
        <v>0</v>
      </c>
    </row>
    <row r="72" spans="2:3" x14ac:dyDescent="0.25">
      <c r="B72" t="s">
        <v>47</v>
      </c>
      <c r="C72" s="145">
        <v>2.0442117943382795E-2</v>
      </c>
    </row>
    <row r="73" spans="2:3" x14ac:dyDescent="0.25">
      <c r="B73" t="s">
        <v>47</v>
      </c>
      <c r="C73" s="145">
        <v>0</v>
      </c>
    </row>
    <row r="74" spans="2:3" x14ac:dyDescent="0.25">
      <c r="B74" t="s">
        <v>47</v>
      </c>
      <c r="C74" s="145">
        <v>0</v>
      </c>
    </row>
    <row r="75" spans="2:3" x14ac:dyDescent="0.25">
      <c r="B75" t="s">
        <v>47</v>
      </c>
      <c r="C75" s="145">
        <v>3.7963883261238569E-2</v>
      </c>
    </row>
    <row r="76" spans="2:3" x14ac:dyDescent="0.25">
      <c r="B76" t="s">
        <v>47</v>
      </c>
      <c r="C76" s="145">
        <v>4.0679699063680674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1"/>
  <sheetViews>
    <sheetView workbookViewId="0">
      <selection activeCell="E31" sqref="E31"/>
    </sheetView>
  </sheetViews>
  <sheetFormatPr defaultColWidth="8.7109375" defaultRowHeight="15" x14ac:dyDescent="0.25"/>
  <cols>
    <col min="2" max="2" width="17" customWidth="1"/>
    <col min="3" max="3" width="18.42578125" customWidth="1"/>
    <col min="4" max="4" width="13.28515625" customWidth="1"/>
    <col min="5" max="5" width="16.28515625" customWidth="1"/>
  </cols>
  <sheetData>
    <row r="1" spans="1:7" x14ac:dyDescent="0.25">
      <c r="A1" t="s">
        <v>5</v>
      </c>
      <c r="B1" t="s">
        <v>6</v>
      </c>
      <c r="C1" t="s">
        <v>7</v>
      </c>
      <c r="D1" t="s">
        <v>8</v>
      </c>
      <c r="E1" t="s">
        <v>9</v>
      </c>
    </row>
    <row r="2" spans="1:7" ht="15.75" x14ac:dyDescent="0.25">
      <c r="A2">
        <v>14009</v>
      </c>
      <c r="B2">
        <v>46.4</v>
      </c>
      <c r="C2">
        <f>SUM(B2-30)</f>
        <v>16.399999999999999</v>
      </c>
      <c r="D2" s="6">
        <f>SUM((C2/B2)*100)</f>
        <v>35.344827586206897</v>
      </c>
      <c r="E2" s="7">
        <f>SUM(100/D2)</f>
        <v>2.8292682926829267</v>
      </c>
      <c r="G2" s="1" t="s">
        <v>0</v>
      </c>
    </row>
    <row r="3" spans="1:7" ht="15.75" x14ac:dyDescent="0.25">
      <c r="A3">
        <f>SUM(1+A2)</f>
        <v>14010</v>
      </c>
      <c r="B3">
        <v>51.8</v>
      </c>
      <c r="C3">
        <f t="shared" ref="C3:C26" si="0">SUM(B3-30)</f>
        <v>21.799999999999997</v>
      </c>
      <c r="D3" s="6">
        <f t="shared" ref="D3:D26" si="1">SUM((C3/B3)*100)</f>
        <v>42.084942084942085</v>
      </c>
      <c r="E3" s="7">
        <f t="shared" ref="E3:E26" si="2">SUM(100/D3)</f>
        <v>2.3761467889908259</v>
      </c>
      <c r="G3" s="2" t="s">
        <v>1</v>
      </c>
    </row>
    <row r="4" spans="1:7" ht="15.75" x14ac:dyDescent="0.25">
      <c r="A4">
        <f t="shared" ref="A4:A26" si="3">SUM(1+A3)</f>
        <v>14011</v>
      </c>
      <c r="B4">
        <v>45.1</v>
      </c>
      <c r="C4">
        <f t="shared" si="0"/>
        <v>15.100000000000001</v>
      </c>
      <c r="D4" s="6">
        <f t="shared" si="1"/>
        <v>33.481152993348118</v>
      </c>
      <c r="E4" s="7">
        <f t="shared" si="2"/>
        <v>2.9867549668874172</v>
      </c>
      <c r="G4" s="3" t="s">
        <v>2</v>
      </c>
    </row>
    <row r="5" spans="1:7" ht="15.75" x14ac:dyDescent="0.25">
      <c r="A5">
        <f t="shared" si="3"/>
        <v>14012</v>
      </c>
      <c r="B5">
        <v>62.6</v>
      </c>
      <c r="C5">
        <f t="shared" si="0"/>
        <v>32.6</v>
      </c>
      <c r="D5" s="6">
        <f t="shared" si="1"/>
        <v>52.076677316293932</v>
      </c>
      <c r="E5" s="7">
        <f t="shared" si="2"/>
        <v>1.9202453987730062</v>
      </c>
      <c r="G5" s="4" t="s">
        <v>3</v>
      </c>
    </row>
    <row r="6" spans="1:7" ht="15.75" x14ac:dyDescent="0.25">
      <c r="A6">
        <f t="shared" si="3"/>
        <v>14013</v>
      </c>
      <c r="B6">
        <v>57.3</v>
      </c>
      <c r="C6">
        <f t="shared" si="0"/>
        <v>27.299999999999997</v>
      </c>
      <c r="D6" s="6">
        <f t="shared" si="1"/>
        <v>47.643979057591615</v>
      </c>
      <c r="E6" s="7">
        <f t="shared" si="2"/>
        <v>2.0989010989010994</v>
      </c>
      <c r="G6" s="5" t="s">
        <v>4</v>
      </c>
    </row>
    <row r="7" spans="1:7" x14ac:dyDescent="0.25">
      <c r="A7" s="8">
        <f t="shared" si="3"/>
        <v>14014</v>
      </c>
      <c r="B7" s="8">
        <v>39.4</v>
      </c>
      <c r="C7" s="8">
        <f t="shared" si="0"/>
        <v>9.3999999999999986</v>
      </c>
      <c r="D7" s="9">
        <f t="shared" si="1"/>
        <v>23.857868020304565</v>
      </c>
      <c r="E7" s="10">
        <f t="shared" si="2"/>
        <v>4.1914893617021285</v>
      </c>
    </row>
    <row r="8" spans="1:7" x14ac:dyDescent="0.25">
      <c r="A8">
        <f t="shared" si="3"/>
        <v>14015</v>
      </c>
      <c r="B8">
        <v>67.7</v>
      </c>
      <c r="C8">
        <f t="shared" si="0"/>
        <v>37.700000000000003</v>
      </c>
      <c r="D8" s="6">
        <f t="shared" si="1"/>
        <v>55.686853766617425</v>
      </c>
      <c r="E8" s="10">
        <f t="shared" si="2"/>
        <v>1.7957559681697615</v>
      </c>
    </row>
    <row r="9" spans="1:7" x14ac:dyDescent="0.25">
      <c r="A9">
        <f t="shared" si="3"/>
        <v>14016</v>
      </c>
      <c r="B9">
        <v>60.3</v>
      </c>
      <c r="C9">
        <f t="shared" si="0"/>
        <v>30.299999999999997</v>
      </c>
      <c r="D9" s="6">
        <f t="shared" si="1"/>
        <v>50.248756218905463</v>
      </c>
      <c r="E9" s="10">
        <f t="shared" si="2"/>
        <v>1.9900990099009905</v>
      </c>
    </row>
    <row r="10" spans="1:7" x14ac:dyDescent="0.25">
      <c r="A10" s="8">
        <f t="shared" si="3"/>
        <v>14017</v>
      </c>
      <c r="B10" s="8">
        <v>39.799999999999997</v>
      </c>
      <c r="C10" s="8">
        <f t="shared" si="0"/>
        <v>9.7999999999999972</v>
      </c>
      <c r="D10" s="9">
        <f t="shared" si="1"/>
        <v>24.623115577889443</v>
      </c>
      <c r="E10" s="10">
        <f t="shared" si="2"/>
        <v>4.0612244897959187</v>
      </c>
    </row>
    <row r="11" spans="1:7" x14ac:dyDescent="0.25">
      <c r="A11">
        <f t="shared" si="3"/>
        <v>14018</v>
      </c>
      <c r="B11">
        <v>49.5</v>
      </c>
      <c r="C11">
        <f t="shared" si="0"/>
        <v>19.5</v>
      </c>
      <c r="D11" s="6">
        <f t="shared" si="1"/>
        <v>39.393939393939391</v>
      </c>
      <c r="E11" s="10">
        <f t="shared" si="2"/>
        <v>2.5384615384615388</v>
      </c>
    </row>
    <row r="12" spans="1:7" x14ac:dyDescent="0.25">
      <c r="A12">
        <f t="shared" si="3"/>
        <v>14019</v>
      </c>
      <c r="B12">
        <v>59.5</v>
      </c>
      <c r="C12">
        <f t="shared" si="0"/>
        <v>29.5</v>
      </c>
      <c r="D12" s="6">
        <f t="shared" si="1"/>
        <v>49.579831932773111</v>
      </c>
      <c r="E12" s="11">
        <f t="shared" si="2"/>
        <v>2.0169491525423728</v>
      </c>
    </row>
    <row r="13" spans="1:7" x14ac:dyDescent="0.25">
      <c r="A13">
        <f t="shared" si="3"/>
        <v>14020</v>
      </c>
      <c r="B13">
        <v>61.4</v>
      </c>
      <c r="C13">
        <f t="shared" si="0"/>
        <v>31.4</v>
      </c>
      <c r="D13" s="6">
        <f t="shared" si="1"/>
        <v>51.140065146579808</v>
      </c>
      <c r="E13" s="11">
        <f t="shared" si="2"/>
        <v>1.9554140127388533</v>
      </c>
    </row>
    <row r="14" spans="1:7" x14ac:dyDescent="0.25">
      <c r="A14">
        <f t="shared" si="3"/>
        <v>14021</v>
      </c>
      <c r="B14">
        <v>65.5</v>
      </c>
      <c r="C14">
        <f t="shared" si="0"/>
        <v>35.5</v>
      </c>
      <c r="D14" s="6">
        <f t="shared" si="1"/>
        <v>54.198473282442748</v>
      </c>
      <c r="E14" s="11">
        <f t="shared" si="2"/>
        <v>1.8450704225352113</v>
      </c>
    </row>
    <row r="15" spans="1:7" x14ac:dyDescent="0.25">
      <c r="A15">
        <f t="shared" si="3"/>
        <v>14022</v>
      </c>
      <c r="B15">
        <v>60.5</v>
      </c>
      <c r="C15">
        <f t="shared" si="0"/>
        <v>30.5</v>
      </c>
      <c r="D15" s="6">
        <f t="shared" si="1"/>
        <v>50.413223140495866</v>
      </c>
      <c r="E15" s="11">
        <f t="shared" si="2"/>
        <v>1.9836065573770492</v>
      </c>
    </row>
    <row r="16" spans="1:7" x14ac:dyDescent="0.25">
      <c r="A16" s="8">
        <f t="shared" si="3"/>
        <v>14023</v>
      </c>
      <c r="B16" s="8">
        <v>36.1</v>
      </c>
      <c r="C16" s="8">
        <f t="shared" si="0"/>
        <v>6.1000000000000014</v>
      </c>
      <c r="D16" s="9">
        <f t="shared" si="1"/>
        <v>16.897506925207757</v>
      </c>
      <c r="E16" s="11">
        <f t="shared" si="2"/>
        <v>5.9180327868852451</v>
      </c>
    </row>
    <row r="17" spans="1:5" x14ac:dyDescent="0.25">
      <c r="A17">
        <f t="shared" si="3"/>
        <v>14024</v>
      </c>
      <c r="B17">
        <v>58.8</v>
      </c>
      <c r="C17">
        <f t="shared" si="0"/>
        <v>28.799999999999997</v>
      </c>
      <c r="D17" s="6">
        <f t="shared" si="1"/>
        <v>48.979591836734691</v>
      </c>
      <c r="E17" s="12">
        <f t="shared" si="2"/>
        <v>2.041666666666667</v>
      </c>
    </row>
    <row r="18" spans="1:5" x14ac:dyDescent="0.25">
      <c r="A18" s="8">
        <f t="shared" si="3"/>
        <v>14025</v>
      </c>
      <c r="B18" s="8">
        <v>38.5</v>
      </c>
      <c r="C18" s="8">
        <f t="shared" si="0"/>
        <v>8.5</v>
      </c>
      <c r="D18" s="9">
        <f t="shared" si="1"/>
        <v>22.077922077922079</v>
      </c>
      <c r="E18" s="12">
        <f t="shared" si="2"/>
        <v>4.5294117647058822</v>
      </c>
    </row>
    <row r="19" spans="1:5" x14ac:dyDescent="0.25">
      <c r="A19" s="8">
        <f t="shared" si="3"/>
        <v>14026</v>
      </c>
      <c r="B19" s="8">
        <v>39.6</v>
      </c>
      <c r="C19" s="8">
        <f t="shared" si="0"/>
        <v>9.6000000000000014</v>
      </c>
      <c r="D19" s="9">
        <f t="shared" si="1"/>
        <v>24.242424242424246</v>
      </c>
      <c r="E19" s="12">
        <f t="shared" si="2"/>
        <v>4.1249999999999991</v>
      </c>
    </row>
    <row r="20" spans="1:5" x14ac:dyDescent="0.25">
      <c r="A20" s="8">
        <f t="shared" si="3"/>
        <v>14027</v>
      </c>
      <c r="B20" s="8">
        <v>37.799999999999997</v>
      </c>
      <c r="C20" s="8">
        <f t="shared" si="0"/>
        <v>7.7999999999999972</v>
      </c>
      <c r="D20" s="9">
        <f t="shared" si="1"/>
        <v>20.634920634920629</v>
      </c>
      <c r="E20" s="12">
        <f t="shared" si="2"/>
        <v>4.8461538461538476</v>
      </c>
    </row>
    <row r="21" spans="1:5" x14ac:dyDescent="0.25">
      <c r="A21">
        <f t="shared" si="3"/>
        <v>14028</v>
      </c>
      <c r="B21">
        <v>59.1</v>
      </c>
      <c r="C21">
        <f t="shared" si="0"/>
        <v>29.1</v>
      </c>
      <c r="D21" s="6">
        <f t="shared" si="1"/>
        <v>49.238578680203048</v>
      </c>
      <c r="E21" s="12">
        <f t="shared" si="2"/>
        <v>2.0309278350515463</v>
      </c>
    </row>
    <row r="22" spans="1:5" x14ac:dyDescent="0.25">
      <c r="A22">
        <f t="shared" si="3"/>
        <v>14029</v>
      </c>
      <c r="B22">
        <v>48</v>
      </c>
      <c r="C22">
        <f t="shared" si="0"/>
        <v>18</v>
      </c>
      <c r="D22" s="6">
        <f t="shared" si="1"/>
        <v>37.5</v>
      </c>
      <c r="E22" s="13">
        <f t="shared" si="2"/>
        <v>2.6666666666666665</v>
      </c>
    </row>
    <row r="23" spans="1:5" x14ac:dyDescent="0.25">
      <c r="A23">
        <f t="shared" si="3"/>
        <v>14030</v>
      </c>
      <c r="B23">
        <v>41</v>
      </c>
      <c r="C23">
        <f t="shared" si="0"/>
        <v>11</v>
      </c>
      <c r="D23">
        <f t="shared" si="1"/>
        <v>26.829268292682929</v>
      </c>
      <c r="E23" s="13">
        <f t="shared" si="2"/>
        <v>3.7272727272727271</v>
      </c>
    </row>
    <row r="24" spans="1:5" x14ac:dyDescent="0.25">
      <c r="A24">
        <f t="shared" si="3"/>
        <v>14031</v>
      </c>
      <c r="B24">
        <v>87</v>
      </c>
      <c r="C24">
        <f t="shared" si="0"/>
        <v>57</v>
      </c>
      <c r="D24" s="6">
        <f t="shared" si="1"/>
        <v>65.517241379310349</v>
      </c>
      <c r="E24" s="13">
        <f t="shared" si="2"/>
        <v>1.5263157894736841</v>
      </c>
    </row>
    <row r="25" spans="1:5" x14ac:dyDescent="0.25">
      <c r="A25">
        <f t="shared" si="3"/>
        <v>14032</v>
      </c>
      <c r="B25">
        <v>53</v>
      </c>
      <c r="C25">
        <f t="shared" si="0"/>
        <v>23</v>
      </c>
      <c r="D25" s="6">
        <f t="shared" si="1"/>
        <v>43.39622641509434</v>
      </c>
      <c r="E25" s="13">
        <f t="shared" si="2"/>
        <v>2.3043478260869565</v>
      </c>
    </row>
    <row r="26" spans="1:5" x14ac:dyDescent="0.25">
      <c r="A26">
        <f t="shared" si="3"/>
        <v>14033</v>
      </c>
      <c r="B26">
        <v>64.2</v>
      </c>
      <c r="C26">
        <f t="shared" si="0"/>
        <v>34.200000000000003</v>
      </c>
      <c r="D26" s="6">
        <f t="shared" si="1"/>
        <v>53.271028037383182</v>
      </c>
      <c r="E26" s="13">
        <f t="shared" si="2"/>
        <v>1.8771929824561402</v>
      </c>
    </row>
    <row r="31" spans="1:5" x14ac:dyDescent="0.25">
      <c r="A31" s="8" t="s">
        <v>10</v>
      </c>
      <c r="B31" s="8" t="s">
        <v>11</v>
      </c>
    </row>
  </sheetData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6"/>
  <sheetViews>
    <sheetView workbookViewId="0">
      <selection activeCell="E31" sqref="E31"/>
    </sheetView>
  </sheetViews>
  <sheetFormatPr defaultColWidth="8.7109375" defaultRowHeight="15" x14ac:dyDescent="0.25"/>
  <cols>
    <col min="2" max="2" width="16.140625" customWidth="1"/>
    <col min="3" max="3" width="19.7109375" customWidth="1"/>
    <col min="4" max="4" width="13.42578125" customWidth="1"/>
    <col min="5" max="5" width="13.7109375" customWidth="1"/>
  </cols>
  <sheetData>
    <row r="1" spans="1:5" x14ac:dyDescent="0.25">
      <c r="A1" t="s">
        <v>5</v>
      </c>
      <c r="B1" t="s">
        <v>6</v>
      </c>
      <c r="C1" t="s">
        <v>7</v>
      </c>
      <c r="D1" t="s">
        <v>8</v>
      </c>
      <c r="E1" t="s">
        <v>9</v>
      </c>
    </row>
    <row r="2" spans="1:5" x14ac:dyDescent="0.25">
      <c r="A2">
        <v>14009</v>
      </c>
      <c r="B2">
        <v>57.7</v>
      </c>
      <c r="C2">
        <f>SUM(B2-30)</f>
        <v>27.700000000000003</v>
      </c>
      <c r="D2" s="6">
        <f>SUM((C2/B2)*100)</f>
        <v>48.00693240901213</v>
      </c>
      <c r="E2" s="7">
        <f>SUM(100/D2)</f>
        <v>2.0830324909747295</v>
      </c>
    </row>
    <row r="3" spans="1:5" x14ac:dyDescent="0.25">
      <c r="A3">
        <f>SUM(1+A2)</f>
        <v>14010</v>
      </c>
      <c r="B3">
        <v>71.5</v>
      </c>
      <c r="C3">
        <f t="shared" ref="C3:C26" si="0">SUM(B3-30)</f>
        <v>41.5</v>
      </c>
      <c r="D3" s="6">
        <f t="shared" ref="D3:D26" si="1">SUM((C3/B3)*100)</f>
        <v>58.04195804195804</v>
      </c>
      <c r="E3" s="7">
        <f t="shared" ref="E3:E26" si="2">SUM(100/D3)</f>
        <v>1.7228915662650603</v>
      </c>
    </row>
    <row r="4" spans="1:5" x14ac:dyDescent="0.25">
      <c r="A4">
        <f t="shared" ref="A4:A26" si="3">SUM(1+A3)</f>
        <v>14011</v>
      </c>
      <c r="B4">
        <v>53</v>
      </c>
      <c r="C4">
        <f t="shared" si="0"/>
        <v>23</v>
      </c>
      <c r="D4" s="6">
        <f t="shared" si="1"/>
        <v>43.39622641509434</v>
      </c>
      <c r="E4" s="7">
        <f t="shared" si="2"/>
        <v>2.3043478260869565</v>
      </c>
    </row>
    <row r="5" spans="1:5" x14ac:dyDescent="0.25">
      <c r="A5">
        <f t="shared" si="3"/>
        <v>14012</v>
      </c>
      <c r="B5">
        <v>63.9</v>
      </c>
      <c r="C5">
        <f t="shared" si="0"/>
        <v>33.9</v>
      </c>
      <c r="D5" s="6">
        <f t="shared" si="1"/>
        <v>53.051643192488264</v>
      </c>
      <c r="E5" s="7">
        <f t="shared" si="2"/>
        <v>1.8849557522123894</v>
      </c>
    </row>
    <row r="6" spans="1:5" x14ac:dyDescent="0.25">
      <c r="A6">
        <f t="shared" si="3"/>
        <v>14013</v>
      </c>
      <c r="B6">
        <v>75.5</v>
      </c>
      <c r="C6">
        <f t="shared" si="0"/>
        <v>45.5</v>
      </c>
      <c r="D6" s="6">
        <f t="shared" si="1"/>
        <v>60.264900662251655</v>
      </c>
      <c r="E6" s="7">
        <f t="shared" si="2"/>
        <v>1.6593406593406594</v>
      </c>
    </row>
    <row r="7" spans="1:5" x14ac:dyDescent="0.25">
      <c r="A7">
        <f t="shared" si="3"/>
        <v>14014</v>
      </c>
      <c r="B7">
        <v>44.3</v>
      </c>
      <c r="C7">
        <f t="shared" si="0"/>
        <v>14.299999999999997</v>
      </c>
      <c r="D7">
        <f t="shared" si="1"/>
        <v>32.27990970654627</v>
      </c>
      <c r="E7" s="10">
        <f t="shared" si="2"/>
        <v>3.0979020979020984</v>
      </c>
    </row>
    <row r="8" spans="1:5" x14ac:dyDescent="0.25">
      <c r="A8" s="14">
        <f t="shared" si="3"/>
        <v>14015</v>
      </c>
      <c r="B8" s="14">
        <v>35</v>
      </c>
      <c r="C8" s="14">
        <f t="shared" si="0"/>
        <v>5</v>
      </c>
      <c r="D8" s="15">
        <f t="shared" si="1"/>
        <v>14.285714285714285</v>
      </c>
      <c r="E8" s="10">
        <f t="shared" si="2"/>
        <v>7.0000000000000009</v>
      </c>
    </row>
    <row r="9" spans="1:5" x14ac:dyDescent="0.25">
      <c r="A9">
        <f t="shared" si="3"/>
        <v>14016</v>
      </c>
      <c r="B9">
        <v>80.599999999999994</v>
      </c>
      <c r="C9">
        <f t="shared" si="0"/>
        <v>50.599999999999994</v>
      </c>
      <c r="D9" s="6">
        <f t="shared" si="1"/>
        <v>62.779156327543419</v>
      </c>
      <c r="E9" s="10">
        <f t="shared" si="2"/>
        <v>1.5928853754940713</v>
      </c>
    </row>
    <row r="10" spans="1:5" x14ac:dyDescent="0.25">
      <c r="A10">
        <f t="shared" si="3"/>
        <v>14017</v>
      </c>
      <c r="B10">
        <v>41.8</v>
      </c>
      <c r="C10">
        <f t="shared" si="0"/>
        <v>11.799999999999997</v>
      </c>
      <c r="D10">
        <f t="shared" si="1"/>
        <v>28.229665071770331</v>
      </c>
      <c r="E10" s="10">
        <f t="shared" si="2"/>
        <v>3.5423728813559325</v>
      </c>
    </row>
    <row r="11" spans="1:5" x14ac:dyDescent="0.25">
      <c r="A11">
        <f t="shared" si="3"/>
        <v>14018</v>
      </c>
      <c r="B11">
        <v>64.599999999999994</v>
      </c>
      <c r="C11">
        <f t="shared" si="0"/>
        <v>34.599999999999994</v>
      </c>
      <c r="D11" s="6">
        <f t="shared" si="1"/>
        <v>53.56037151702786</v>
      </c>
      <c r="E11" s="10">
        <f t="shared" si="2"/>
        <v>1.8670520231213874</v>
      </c>
    </row>
    <row r="12" spans="1:5" x14ac:dyDescent="0.25">
      <c r="A12">
        <f t="shared" si="3"/>
        <v>14019</v>
      </c>
      <c r="B12">
        <v>65.8</v>
      </c>
      <c r="C12">
        <f t="shared" si="0"/>
        <v>35.799999999999997</v>
      </c>
      <c r="D12" s="6">
        <f t="shared" si="1"/>
        <v>54.40729483282675</v>
      </c>
      <c r="E12" s="11">
        <f t="shared" si="2"/>
        <v>1.8379888268156424</v>
      </c>
    </row>
    <row r="13" spans="1:5" x14ac:dyDescent="0.25">
      <c r="A13">
        <f t="shared" si="3"/>
        <v>14020</v>
      </c>
      <c r="B13">
        <v>38.5</v>
      </c>
      <c r="C13">
        <f t="shared" si="0"/>
        <v>8.5</v>
      </c>
      <c r="D13" s="6">
        <f t="shared" si="1"/>
        <v>22.077922077922079</v>
      </c>
      <c r="E13" s="11">
        <f t="shared" si="2"/>
        <v>4.5294117647058822</v>
      </c>
    </row>
    <row r="14" spans="1:5" x14ac:dyDescent="0.25">
      <c r="A14">
        <f t="shared" si="3"/>
        <v>14021</v>
      </c>
      <c r="B14">
        <v>68.2</v>
      </c>
      <c r="C14">
        <f t="shared" si="0"/>
        <v>38.200000000000003</v>
      </c>
      <c r="D14" s="6">
        <f t="shared" si="1"/>
        <v>56.011730205278596</v>
      </c>
      <c r="E14" s="11">
        <f t="shared" si="2"/>
        <v>1.7853403141361255</v>
      </c>
    </row>
    <row r="15" spans="1:5" x14ac:dyDescent="0.25">
      <c r="A15">
        <f t="shared" si="3"/>
        <v>14022</v>
      </c>
      <c r="B15">
        <v>64</v>
      </c>
      <c r="C15">
        <f t="shared" si="0"/>
        <v>34</v>
      </c>
      <c r="D15" s="6">
        <f t="shared" si="1"/>
        <v>53.125</v>
      </c>
      <c r="E15" s="11">
        <f t="shared" si="2"/>
        <v>1.8823529411764706</v>
      </c>
    </row>
    <row r="16" spans="1:5" x14ac:dyDescent="0.25">
      <c r="A16" s="8">
        <f t="shared" si="3"/>
        <v>14023</v>
      </c>
      <c r="B16" s="8">
        <v>39</v>
      </c>
      <c r="C16" s="8">
        <f t="shared" si="0"/>
        <v>9</v>
      </c>
      <c r="D16" s="9">
        <f t="shared" si="1"/>
        <v>23.076923076923077</v>
      </c>
      <c r="E16" s="11">
        <f t="shared" si="2"/>
        <v>4.333333333333333</v>
      </c>
    </row>
    <row r="17" spans="1:5" x14ac:dyDescent="0.25">
      <c r="A17">
        <f t="shared" si="3"/>
        <v>14024</v>
      </c>
      <c r="B17">
        <v>57.8</v>
      </c>
      <c r="C17">
        <f t="shared" si="0"/>
        <v>27.799999999999997</v>
      </c>
      <c r="D17" s="6">
        <f t="shared" si="1"/>
        <v>48.096885813148788</v>
      </c>
      <c r="E17" s="12">
        <f t="shared" si="2"/>
        <v>2.079136690647482</v>
      </c>
    </row>
    <row r="18" spans="1:5" x14ac:dyDescent="0.25">
      <c r="A18" s="8">
        <f t="shared" si="3"/>
        <v>14025</v>
      </c>
      <c r="B18">
        <v>47.1</v>
      </c>
      <c r="C18">
        <f t="shared" si="0"/>
        <v>17.100000000000001</v>
      </c>
      <c r="D18">
        <f t="shared" si="1"/>
        <v>36.305732484076437</v>
      </c>
      <c r="E18" s="12">
        <f t="shared" si="2"/>
        <v>2.7543859649122804</v>
      </c>
    </row>
    <row r="19" spans="1:5" x14ac:dyDescent="0.25">
      <c r="A19" s="8">
        <f t="shared" si="3"/>
        <v>14026</v>
      </c>
      <c r="B19" s="8">
        <v>35.700000000000003</v>
      </c>
      <c r="C19" s="8">
        <f t="shared" si="0"/>
        <v>5.7000000000000028</v>
      </c>
      <c r="D19" s="9">
        <f t="shared" si="1"/>
        <v>15.966386554621856</v>
      </c>
      <c r="E19" s="12">
        <f t="shared" si="2"/>
        <v>6.2631578947368389</v>
      </c>
    </row>
    <row r="20" spans="1:5" x14ac:dyDescent="0.25">
      <c r="A20" s="8">
        <f t="shared" si="3"/>
        <v>14027</v>
      </c>
      <c r="B20">
        <v>55.9</v>
      </c>
      <c r="C20">
        <f t="shared" si="0"/>
        <v>25.9</v>
      </c>
      <c r="D20">
        <f t="shared" si="1"/>
        <v>46.332737030411444</v>
      </c>
      <c r="E20" s="12">
        <f t="shared" si="2"/>
        <v>2.1583011583011587</v>
      </c>
    </row>
    <row r="21" spans="1:5" x14ac:dyDescent="0.25">
      <c r="A21">
        <f t="shared" si="3"/>
        <v>14028</v>
      </c>
      <c r="B21">
        <v>74.400000000000006</v>
      </c>
      <c r="C21">
        <f t="shared" si="0"/>
        <v>44.400000000000006</v>
      </c>
      <c r="D21">
        <f t="shared" si="1"/>
        <v>59.677419354838712</v>
      </c>
      <c r="E21" s="12">
        <f t="shared" si="2"/>
        <v>1.6756756756756757</v>
      </c>
    </row>
    <row r="22" spans="1:5" x14ac:dyDescent="0.25">
      <c r="A22">
        <f t="shared" si="3"/>
        <v>14029</v>
      </c>
      <c r="B22">
        <v>58</v>
      </c>
      <c r="C22">
        <f t="shared" si="0"/>
        <v>28</v>
      </c>
      <c r="D22">
        <f t="shared" si="1"/>
        <v>48.275862068965516</v>
      </c>
      <c r="E22" s="13">
        <f t="shared" si="2"/>
        <v>2.0714285714285716</v>
      </c>
    </row>
    <row r="23" spans="1:5" x14ac:dyDescent="0.25">
      <c r="A23" s="8">
        <f t="shared" si="3"/>
        <v>14030</v>
      </c>
      <c r="B23">
        <v>64</v>
      </c>
      <c r="C23">
        <f t="shared" si="0"/>
        <v>34</v>
      </c>
      <c r="D23">
        <f t="shared" si="1"/>
        <v>53.125</v>
      </c>
      <c r="E23" s="13">
        <f t="shared" si="2"/>
        <v>1.8823529411764706</v>
      </c>
    </row>
    <row r="24" spans="1:5" x14ac:dyDescent="0.25">
      <c r="A24">
        <f t="shared" si="3"/>
        <v>14031</v>
      </c>
      <c r="B24">
        <v>53.5</v>
      </c>
      <c r="C24">
        <f t="shared" si="0"/>
        <v>23.5</v>
      </c>
      <c r="D24" s="6">
        <f t="shared" si="1"/>
        <v>43.925233644859816</v>
      </c>
      <c r="E24" s="13">
        <f t="shared" si="2"/>
        <v>2.2765957446808511</v>
      </c>
    </row>
    <row r="25" spans="1:5" x14ac:dyDescent="0.25">
      <c r="A25">
        <f t="shared" si="3"/>
        <v>14032</v>
      </c>
      <c r="B25">
        <v>59.3</v>
      </c>
      <c r="C25">
        <f t="shared" si="0"/>
        <v>29.299999999999997</v>
      </c>
      <c r="D25" s="6">
        <f t="shared" si="1"/>
        <v>49.409780775716698</v>
      </c>
      <c r="E25" s="13">
        <f t="shared" si="2"/>
        <v>2.0238907849829348</v>
      </c>
    </row>
    <row r="26" spans="1:5" x14ac:dyDescent="0.25">
      <c r="A26">
        <f t="shared" si="3"/>
        <v>14033</v>
      </c>
      <c r="B26">
        <v>62.9</v>
      </c>
      <c r="C26">
        <f t="shared" si="0"/>
        <v>32.9</v>
      </c>
      <c r="D26" s="6">
        <f t="shared" si="1"/>
        <v>52.305246422893482</v>
      </c>
      <c r="E26" s="13">
        <f t="shared" si="2"/>
        <v>1.9118541033434651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6"/>
  <sheetViews>
    <sheetView workbookViewId="0">
      <selection activeCell="E31" sqref="E31"/>
    </sheetView>
  </sheetViews>
  <sheetFormatPr defaultColWidth="8.7109375" defaultRowHeight="15" x14ac:dyDescent="0.25"/>
  <cols>
    <col min="1" max="1" width="9.42578125" customWidth="1"/>
    <col min="2" max="2" width="16.42578125" customWidth="1"/>
    <col min="3" max="3" width="19.7109375" customWidth="1"/>
    <col min="4" max="4" width="13.42578125" customWidth="1"/>
    <col min="5" max="5" width="13" customWidth="1"/>
  </cols>
  <sheetData>
    <row r="1" spans="1:5" x14ac:dyDescent="0.25">
      <c r="A1" t="s">
        <v>5</v>
      </c>
      <c r="B1" t="s">
        <v>6</v>
      </c>
      <c r="C1" t="s">
        <v>7</v>
      </c>
      <c r="D1" t="s">
        <v>8</v>
      </c>
      <c r="E1" t="s">
        <v>9</v>
      </c>
    </row>
    <row r="2" spans="1:5" x14ac:dyDescent="0.25">
      <c r="A2">
        <v>14009</v>
      </c>
      <c r="B2">
        <v>76.5</v>
      </c>
      <c r="C2">
        <f>SUM(B2-30)</f>
        <v>46.5</v>
      </c>
      <c r="D2" s="6">
        <f>SUM((C2/B2)*100)</f>
        <v>60.784313725490193</v>
      </c>
      <c r="E2" s="7">
        <f>SUM(100/D2)</f>
        <v>1.6451612903225807</v>
      </c>
    </row>
    <row r="3" spans="1:5" x14ac:dyDescent="0.25">
      <c r="A3">
        <f>SUM(1+A2)</f>
        <v>14010</v>
      </c>
      <c r="B3">
        <v>71.8</v>
      </c>
      <c r="C3">
        <f t="shared" ref="C3:C26" si="0">SUM(B3-30)</f>
        <v>41.8</v>
      </c>
      <c r="D3" s="6">
        <f t="shared" ref="D3:D26" si="1">SUM((C3/B3)*100)</f>
        <v>58.217270194986071</v>
      </c>
      <c r="E3" s="7">
        <f t="shared" ref="E3:E26" si="2">SUM(100/D3)</f>
        <v>1.7177033492822966</v>
      </c>
    </row>
    <row r="4" spans="1:5" x14ac:dyDescent="0.25">
      <c r="A4">
        <f t="shared" ref="A4:A26" si="3">SUM(1+A3)</f>
        <v>14011</v>
      </c>
      <c r="B4">
        <v>48.8</v>
      </c>
      <c r="C4">
        <f t="shared" si="0"/>
        <v>18.799999999999997</v>
      </c>
      <c r="D4" s="6">
        <f t="shared" si="1"/>
        <v>38.524590163934427</v>
      </c>
      <c r="E4" s="7">
        <f t="shared" si="2"/>
        <v>2.5957446808510638</v>
      </c>
    </row>
    <row r="5" spans="1:5" x14ac:dyDescent="0.25">
      <c r="A5">
        <f t="shared" si="3"/>
        <v>14012</v>
      </c>
      <c r="B5">
        <v>43.7</v>
      </c>
      <c r="C5">
        <f t="shared" si="0"/>
        <v>13.700000000000003</v>
      </c>
      <c r="D5" s="6">
        <f t="shared" si="1"/>
        <v>31.350114416475979</v>
      </c>
      <c r="E5" s="7">
        <f t="shared" si="2"/>
        <v>3.1897810218978098</v>
      </c>
    </row>
    <row r="6" spans="1:5" x14ac:dyDescent="0.25">
      <c r="A6">
        <f t="shared" si="3"/>
        <v>14013</v>
      </c>
      <c r="B6">
        <v>68.599999999999994</v>
      </c>
      <c r="C6">
        <f t="shared" si="0"/>
        <v>38.599999999999994</v>
      </c>
      <c r="D6" s="6">
        <f t="shared" si="1"/>
        <v>56.268221574344025</v>
      </c>
      <c r="E6" s="7">
        <f t="shared" si="2"/>
        <v>1.77720207253886</v>
      </c>
    </row>
    <row r="7" spans="1:5" x14ac:dyDescent="0.25">
      <c r="A7">
        <f t="shared" si="3"/>
        <v>14014</v>
      </c>
      <c r="B7">
        <v>45</v>
      </c>
      <c r="C7">
        <f t="shared" si="0"/>
        <v>15</v>
      </c>
      <c r="D7">
        <f t="shared" si="1"/>
        <v>33.333333333333329</v>
      </c>
      <c r="E7" s="10">
        <f t="shared" si="2"/>
        <v>3.0000000000000004</v>
      </c>
    </row>
    <row r="8" spans="1:5" x14ac:dyDescent="0.25">
      <c r="A8">
        <f t="shared" si="3"/>
        <v>14015</v>
      </c>
      <c r="B8">
        <v>42.5</v>
      </c>
      <c r="C8">
        <f t="shared" si="0"/>
        <v>12.5</v>
      </c>
      <c r="D8">
        <f t="shared" si="1"/>
        <v>29.411764705882355</v>
      </c>
      <c r="E8" s="10">
        <f t="shared" si="2"/>
        <v>3.4</v>
      </c>
    </row>
    <row r="9" spans="1:5" x14ac:dyDescent="0.25">
      <c r="A9">
        <f t="shared" si="3"/>
        <v>14016</v>
      </c>
      <c r="B9">
        <v>41.4</v>
      </c>
      <c r="C9">
        <f t="shared" si="0"/>
        <v>11.399999999999999</v>
      </c>
      <c r="D9">
        <f t="shared" si="1"/>
        <v>27.536231884057973</v>
      </c>
      <c r="E9" s="10">
        <f t="shared" si="2"/>
        <v>3.6315789473684208</v>
      </c>
    </row>
    <row r="10" spans="1:5" x14ac:dyDescent="0.25">
      <c r="A10">
        <f t="shared" si="3"/>
        <v>14017</v>
      </c>
      <c r="B10">
        <v>54.8</v>
      </c>
      <c r="C10">
        <f t="shared" si="0"/>
        <v>24.799999999999997</v>
      </c>
      <c r="D10">
        <f t="shared" si="1"/>
        <v>45.255474452554736</v>
      </c>
      <c r="E10" s="10">
        <f t="shared" si="2"/>
        <v>2.209677419354839</v>
      </c>
    </row>
    <row r="11" spans="1:5" x14ac:dyDescent="0.25">
      <c r="A11">
        <f t="shared" si="3"/>
        <v>14018</v>
      </c>
      <c r="B11">
        <v>57.9</v>
      </c>
      <c r="C11">
        <f t="shared" si="0"/>
        <v>27.9</v>
      </c>
      <c r="D11">
        <f t="shared" si="1"/>
        <v>48.186528497409327</v>
      </c>
      <c r="E11" s="10">
        <f t="shared" si="2"/>
        <v>2.075268817204301</v>
      </c>
    </row>
    <row r="12" spans="1:5" x14ac:dyDescent="0.25">
      <c r="A12">
        <f t="shared" si="3"/>
        <v>14019</v>
      </c>
      <c r="B12">
        <v>51.3</v>
      </c>
      <c r="C12">
        <f t="shared" si="0"/>
        <v>21.299999999999997</v>
      </c>
      <c r="D12">
        <f t="shared" si="1"/>
        <v>41.520467836257311</v>
      </c>
      <c r="E12" s="11">
        <f t="shared" si="2"/>
        <v>2.408450704225352</v>
      </c>
    </row>
    <row r="13" spans="1:5" x14ac:dyDescent="0.25">
      <c r="A13" s="14">
        <f t="shared" si="3"/>
        <v>14020</v>
      </c>
      <c r="B13" s="14">
        <v>36.700000000000003</v>
      </c>
      <c r="C13" s="14">
        <f t="shared" si="0"/>
        <v>6.7000000000000028</v>
      </c>
      <c r="D13" s="14">
        <f t="shared" si="1"/>
        <v>18.256130790190742</v>
      </c>
      <c r="E13" s="11">
        <f t="shared" si="2"/>
        <v>5.4776119402985053</v>
      </c>
    </row>
    <row r="14" spans="1:5" x14ac:dyDescent="0.25">
      <c r="A14">
        <f t="shared" si="3"/>
        <v>14021</v>
      </c>
      <c r="B14">
        <v>60.5</v>
      </c>
      <c r="C14">
        <f t="shared" si="0"/>
        <v>30.5</v>
      </c>
      <c r="D14">
        <f t="shared" si="1"/>
        <v>50.413223140495866</v>
      </c>
      <c r="E14" s="11">
        <f t="shared" si="2"/>
        <v>1.9836065573770492</v>
      </c>
    </row>
    <row r="15" spans="1:5" x14ac:dyDescent="0.25">
      <c r="A15">
        <f t="shared" si="3"/>
        <v>14022</v>
      </c>
      <c r="B15">
        <v>45.3</v>
      </c>
      <c r="C15">
        <f t="shared" si="0"/>
        <v>15.299999999999997</v>
      </c>
      <c r="D15">
        <f t="shared" si="1"/>
        <v>33.774834437086085</v>
      </c>
      <c r="E15" s="11">
        <f t="shared" si="2"/>
        <v>2.9607843137254908</v>
      </c>
    </row>
    <row r="16" spans="1:5" x14ac:dyDescent="0.25">
      <c r="A16">
        <f t="shared" si="3"/>
        <v>14023</v>
      </c>
      <c r="B16">
        <v>63.8</v>
      </c>
      <c r="C16">
        <f t="shared" si="0"/>
        <v>33.799999999999997</v>
      </c>
      <c r="D16">
        <f t="shared" si="1"/>
        <v>52.978056426332287</v>
      </c>
      <c r="E16" s="11">
        <f t="shared" si="2"/>
        <v>1.8875739644970415</v>
      </c>
    </row>
    <row r="17" spans="1:5" x14ac:dyDescent="0.25">
      <c r="A17">
        <f t="shared" si="3"/>
        <v>14024</v>
      </c>
      <c r="B17">
        <v>68.3</v>
      </c>
      <c r="C17">
        <f t="shared" si="0"/>
        <v>38.299999999999997</v>
      </c>
      <c r="D17">
        <f t="shared" si="1"/>
        <v>56.076134699853583</v>
      </c>
      <c r="E17" s="12">
        <f t="shared" si="2"/>
        <v>1.7832898172323761</v>
      </c>
    </row>
    <row r="18" spans="1:5" x14ac:dyDescent="0.25">
      <c r="A18">
        <f t="shared" si="3"/>
        <v>14025</v>
      </c>
      <c r="B18">
        <v>54.2</v>
      </c>
      <c r="C18">
        <f t="shared" si="0"/>
        <v>24.200000000000003</v>
      </c>
      <c r="D18">
        <f t="shared" si="1"/>
        <v>44.649446494464947</v>
      </c>
      <c r="E18" s="12">
        <f t="shared" si="2"/>
        <v>2.2396694214876032</v>
      </c>
    </row>
    <row r="19" spans="1:5" x14ac:dyDescent="0.25">
      <c r="A19">
        <f t="shared" si="3"/>
        <v>14026</v>
      </c>
      <c r="B19">
        <v>53.1</v>
      </c>
      <c r="C19">
        <f t="shared" si="0"/>
        <v>23.1</v>
      </c>
      <c r="D19">
        <f t="shared" si="1"/>
        <v>43.502824858757059</v>
      </c>
      <c r="E19" s="12">
        <f t="shared" si="2"/>
        <v>2.2987012987012987</v>
      </c>
    </row>
    <row r="20" spans="1:5" x14ac:dyDescent="0.25">
      <c r="A20">
        <f t="shared" si="3"/>
        <v>14027</v>
      </c>
      <c r="B20">
        <v>52</v>
      </c>
      <c r="C20">
        <f t="shared" si="0"/>
        <v>22</v>
      </c>
      <c r="D20">
        <f t="shared" si="1"/>
        <v>42.307692307692307</v>
      </c>
      <c r="E20" s="12">
        <f t="shared" si="2"/>
        <v>2.3636363636363638</v>
      </c>
    </row>
    <row r="21" spans="1:5" x14ac:dyDescent="0.25">
      <c r="A21">
        <f t="shared" si="3"/>
        <v>14028</v>
      </c>
      <c r="B21">
        <v>59.4</v>
      </c>
      <c r="C21">
        <f t="shared" si="0"/>
        <v>29.4</v>
      </c>
      <c r="D21">
        <f t="shared" si="1"/>
        <v>49.494949494949495</v>
      </c>
      <c r="E21" s="12">
        <f t="shared" si="2"/>
        <v>2.0204081632653059</v>
      </c>
    </row>
    <row r="22" spans="1:5" x14ac:dyDescent="0.25">
      <c r="A22">
        <f t="shared" si="3"/>
        <v>14029</v>
      </c>
      <c r="B22">
        <v>46</v>
      </c>
      <c r="C22">
        <f t="shared" si="0"/>
        <v>16</v>
      </c>
      <c r="D22">
        <f t="shared" si="1"/>
        <v>34.782608695652172</v>
      </c>
      <c r="E22" s="13">
        <f t="shared" si="2"/>
        <v>2.875</v>
      </c>
    </row>
    <row r="23" spans="1:5" x14ac:dyDescent="0.25">
      <c r="A23">
        <f t="shared" si="3"/>
        <v>14030</v>
      </c>
      <c r="B23">
        <v>74.599999999999994</v>
      </c>
      <c r="C23">
        <f t="shared" si="0"/>
        <v>44.599999999999994</v>
      </c>
      <c r="D23">
        <f t="shared" si="1"/>
        <v>59.78552278820375</v>
      </c>
      <c r="E23" s="13">
        <f t="shared" si="2"/>
        <v>1.6726457399103141</v>
      </c>
    </row>
    <row r="24" spans="1:5" x14ac:dyDescent="0.25">
      <c r="A24">
        <f t="shared" si="3"/>
        <v>14031</v>
      </c>
      <c r="B24">
        <v>57.6</v>
      </c>
      <c r="C24">
        <f t="shared" si="0"/>
        <v>27.6</v>
      </c>
      <c r="D24">
        <f t="shared" si="1"/>
        <v>47.916666666666671</v>
      </c>
      <c r="E24" s="13">
        <f t="shared" si="2"/>
        <v>2.0869565217391304</v>
      </c>
    </row>
    <row r="25" spans="1:5" x14ac:dyDescent="0.25">
      <c r="A25">
        <f t="shared" si="3"/>
        <v>14032</v>
      </c>
      <c r="B25">
        <v>81.7</v>
      </c>
      <c r="C25">
        <f t="shared" si="0"/>
        <v>51.7</v>
      </c>
      <c r="D25">
        <f t="shared" si="1"/>
        <v>63.280293757649943</v>
      </c>
      <c r="E25" s="13">
        <f t="shared" si="2"/>
        <v>1.5802707930367503</v>
      </c>
    </row>
    <row r="26" spans="1:5" x14ac:dyDescent="0.25">
      <c r="A26">
        <f t="shared" si="3"/>
        <v>14033</v>
      </c>
      <c r="B26">
        <v>67.400000000000006</v>
      </c>
      <c r="C26">
        <f t="shared" si="0"/>
        <v>37.400000000000006</v>
      </c>
      <c r="D26">
        <f t="shared" si="1"/>
        <v>55.489614243323452</v>
      </c>
      <c r="E26" s="13">
        <f t="shared" si="2"/>
        <v>1.8021390374331547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6"/>
  <sheetViews>
    <sheetView workbookViewId="0">
      <selection activeCell="E31" sqref="E31"/>
    </sheetView>
  </sheetViews>
  <sheetFormatPr defaultColWidth="8.7109375" defaultRowHeight="15" x14ac:dyDescent="0.25"/>
  <cols>
    <col min="2" max="2" width="18" customWidth="1"/>
    <col min="3" max="3" width="18.42578125" customWidth="1"/>
    <col min="4" max="4" width="14.140625" customWidth="1"/>
    <col min="5" max="5" width="13.28515625" customWidth="1"/>
  </cols>
  <sheetData>
    <row r="1" spans="1:5" x14ac:dyDescent="0.25">
      <c r="A1" t="s">
        <v>5</v>
      </c>
      <c r="B1" t="s">
        <v>6</v>
      </c>
      <c r="C1" t="s">
        <v>7</v>
      </c>
      <c r="D1" t="s">
        <v>8</v>
      </c>
      <c r="E1" t="s">
        <v>9</v>
      </c>
    </row>
    <row r="2" spans="1:5" x14ac:dyDescent="0.25">
      <c r="A2">
        <v>14009</v>
      </c>
      <c r="B2" s="8">
        <v>31</v>
      </c>
      <c r="C2" s="8">
        <v>1</v>
      </c>
      <c r="D2" s="9">
        <f>SUM((C2/B2)*100)</f>
        <v>3.225806451612903</v>
      </c>
      <c r="E2" s="7">
        <f>SUM(100/D2)</f>
        <v>31.000000000000004</v>
      </c>
    </row>
    <row r="3" spans="1:5" x14ac:dyDescent="0.25">
      <c r="A3">
        <f>SUM(1+A2)</f>
        <v>14010</v>
      </c>
      <c r="B3" s="8">
        <v>33.5</v>
      </c>
      <c r="C3" s="8">
        <v>3.5</v>
      </c>
      <c r="D3" s="9">
        <f t="shared" ref="D3:D26" si="0">SUM((C3/B3)*100)</f>
        <v>10.44776119402985</v>
      </c>
      <c r="E3" s="7">
        <f t="shared" ref="E3:E26" si="1">SUM(100/D3)</f>
        <v>9.571428571428573</v>
      </c>
    </row>
    <row r="4" spans="1:5" x14ac:dyDescent="0.25">
      <c r="A4">
        <f t="shared" ref="A4:A26" si="2">SUM(1+A3)</f>
        <v>14011</v>
      </c>
      <c r="B4">
        <v>41.5</v>
      </c>
      <c r="C4">
        <v>11.5</v>
      </c>
      <c r="D4" s="6">
        <f t="shared" si="0"/>
        <v>27.710843373493976</v>
      </c>
      <c r="E4" s="7">
        <f t="shared" si="1"/>
        <v>3.6086956521739131</v>
      </c>
    </row>
    <row r="5" spans="1:5" x14ac:dyDescent="0.25">
      <c r="A5">
        <f t="shared" si="2"/>
        <v>14012</v>
      </c>
      <c r="B5">
        <v>53.4</v>
      </c>
      <c r="C5">
        <v>23.4</v>
      </c>
      <c r="D5" s="6">
        <f t="shared" si="0"/>
        <v>43.82022471910112</v>
      </c>
      <c r="E5" s="7">
        <f t="shared" si="1"/>
        <v>2.2820512820512824</v>
      </c>
    </row>
    <row r="6" spans="1:5" x14ac:dyDescent="0.25">
      <c r="A6">
        <f t="shared" si="2"/>
        <v>14013</v>
      </c>
      <c r="B6">
        <v>34.9</v>
      </c>
      <c r="C6">
        <f t="shared" ref="C6:C26" si="3">SUM(B6-30)</f>
        <v>4.8999999999999986</v>
      </c>
      <c r="D6" s="6">
        <f t="shared" si="0"/>
        <v>14.040114613180513</v>
      </c>
      <c r="E6" s="7">
        <f t="shared" si="1"/>
        <v>7.1224489795918382</v>
      </c>
    </row>
    <row r="7" spans="1:5" x14ac:dyDescent="0.25">
      <c r="A7" s="16">
        <f t="shared" si="2"/>
        <v>14014</v>
      </c>
      <c r="B7" s="16">
        <v>50.8</v>
      </c>
      <c r="C7" s="16">
        <f t="shared" si="3"/>
        <v>20.799999999999997</v>
      </c>
      <c r="D7" s="17">
        <f t="shared" si="0"/>
        <v>40.944881889763778</v>
      </c>
      <c r="E7" s="10">
        <f t="shared" si="1"/>
        <v>2.4423076923076925</v>
      </c>
    </row>
    <row r="8" spans="1:5" x14ac:dyDescent="0.25">
      <c r="A8">
        <f t="shared" si="2"/>
        <v>14015</v>
      </c>
      <c r="B8" s="8">
        <v>31.3</v>
      </c>
      <c r="C8" s="8">
        <f t="shared" si="3"/>
        <v>1.3000000000000007</v>
      </c>
      <c r="D8" s="9">
        <f t="shared" si="0"/>
        <v>4.1533546325878614</v>
      </c>
      <c r="E8" s="10">
        <f t="shared" si="1"/>
        <v>24.076923076923066</v>
      </c>
    </row>
    <row r="9" spans="1:5" x14ac:dyDescent="0.25">
      <c r="A9">
        <f t="shared" si="2"/>
        <v>14016</v>
      </c>
      <c r="B9">
        <v>54.4</v>
      </c>
      <c r="C9">
        <f t="shared" si="3"/>
        <v>24.4</v>
      </c>
      <c r="D9" s="6">
        <f t="shared" si="0"/>
        <v>44.852941176470587</v>
      </c>
      <c r="E9" s="10">
        <f t="shared" si="1"/>
        <v>2.2295081967213117</v>
      </c>
    </row>
    <row r="10" spans="1:5" x14ac:dyDescent="0.25">
      <c r="A10" s="16">
        <f t="shared" si="2"/>
        <v>14017</v>
      </c>
      <c r="B10" s="16">
        <v>54.6</v>
      </c>
      <c r="C10" s="16">
        <f t="shared" si="3"/>
        <v>24.6</v>
      </c>
      <c r="D10" s="17">
        <f t="shared" si="0"/>
        <v>45.054945054945058</v>
      </c>
      <c r="E10" s="10">
        <f t="shared" si="1"/>
        <v>2.219512195121951</v>
      </c>
    </row>
    <row r="11" spans="1:5" x14ac:dyDescent="0.25">
      <c r="A11" s="16">
        <f t="shared" si="2"/>
        <v>14018</v>
      </c>
      <c r="B11" s="16">
        <v>67.8</v>
      </c>
      <c r="C11" s="16">
        <f t="shared" si="3"/>
        <v>37.799999999999997</v>
      </c>
      <c r="D11" s="17">
        <f t="shared" si="0"/>
        <v>55.752212389380531</v>
      </c>
      <c r="E11" s="10">
        <f t="shared" si="1"/>
        <v>1.7936507936507937</v>
      </c>
    </row>
    <row r="12" spans="1:5" x14ac:dyDescent="0.25">
      <c r="A12" s="16">
        <f t="shared" si="2"/>
        <v>14019</v>
      </c>
      <c r="B12" s="16">
        <v>45.5</v>
      </c>
      <c r="C12" s="16">
        <f t="shared" si="3"/>
        <v>15.5</v>
      </c>
      <c r="D12" s="17">
        <f t="shared" si="0"/>
        <v>34.065934065934066</v>
      </c>
      <c r="E12" s="11">
        <f t="shared" si="1"/>
        <v>2.935483870967742</v>
      </c>
    </row>
    <row r="13" spans="1:5" x14ac:dyDescent="0.25">
      <c r="A13" s="16">
        <f t="shared" si="2"/>
        <v>14020</v>
      </c>
      <c r="B13" s="16" t="s">
        <v>12</v>
      </c>
      <c r="C13" s="16"/>
      <c r="D13" s="17"/>
      <c r="E13" s="11"/>
    </row>
    <row r="14" spans="1:5" x14ac:dyDescent="0.25">
      <c r="A14" s="16">
        <f t="shared" si="2"/>
        <v>14021</v>
      </c>
      <c r="B14" s="8">
        <v>37</v>
      </c>
      <c r="C14" s="8">
        <f t="shared" si="3"/>
        <v>7</v>
      </c>
      <c r="D14" s="9">
        <f t="shared" si="0"/>
        <v>18.918918918918919</v>
      </c>
      <c r="E14" s="11">
        <f t="shared" si="1"/>
        <v>5.2857142857142856</v>
      </c>
    </row>
    <row r="15" spans="1:5" x14ac:dyDescent="0.25">
      <c r="A15" s="16">
        <f t="shared" si="2"/>
        <v>14022</v>
      </c>
      <c r="B15" s="16">
        <v>51.3</v>
      </c>
      <c r="C15" s="16">
        <f t="shared" si="3"/>
        <v>21.299999999999997</v>
      </c>
      <c r="D15" s="17">
        <f t="shared" si="0"/>
        <v>41.520467836257311</v>
      </c>
      <c r="E15" s="11">
        <f t="shared" si="1"/>
        <v>2.408450704225352</v>
      </c>
    </row>
    <row r="16" spans="1:5" x14ac:dyDescent="0.25">
      <c r="A16" s="16">
        <f t="shared" si="2"/>
        <v>14023</v>
      </c>
      <c r="B16" s="16">
        <v>50.3</v>
      </c>
      <c r="C16" s="16">
        <f t="shared" si="3"/>
        <v>20.299999999999997</v>
      </c>
      <c r="D16" s="17">
        <f t="shared" si="0"/>
        <v>40.357852882703774</v>
      </c>
      <c r="E16" s="11">
        <f t="shared" si="1"/>
        <v>2.4778325123152709</v>
      </c>
    </row>
    <row r="17" spans="1:5" x14ac:dyDescent="0.25">
      <c r="A17" s="16">
        <f t="shared" si="2"/>
        <v>14024</v>
      </c>
      <c r="B17" s="16">
        <v>40.6</v>
      </c>
      <c r="C17" s="16">
        <f t="shared" si="3"/>
        <v>10.600000000000001</v>
      </c>
      <c r="D17" s="17">
        <f t="shared" si="0"/>
        <v>26.108374384236456</v>
      </c>
      <c r="E17" s="12">
        <f t="shared" si="1"/>
        <v>3.8301886792452828</v>
      </c>
    </row>
    <row r="18" spans="1:5" x14ac:dyDescent="0.25">
      <c r="A18" s="16">
        <f t="shared" si="2"/>
        <v>14025</v>
      </c>
      <c r="B18" s="8">
        <v>34.200000000000003</v>
      </c>
      <c r="C18" s="8">
        <f t="shared" si="3"/>
        <v>4.2000000000000028</v>
      </c>
      <c r="D18" s="9">
        <f t="shared" si="0"/>
        <v>12.280701754385973</v>
      </c>
      <c r="E18" s="12">
        <f t="shared" si="1"/>
        <v>8.142857142857137</v>
      </c>
    </row>
    <row r="19" spans="1:5" x14ac:dyDescent="0.25">
      <c r="A19" s="16">
        <f t="shared" si="2"/>
        <v>14026</v>
      </c>
      <c r="B19" s="8">
        <v>32.9</v>
      </c>
      <c r="C19" s="8">
        <f t="shared" si="3"/>
        <v>2.8999999999999986</v>
      </c>
      <c r="D19" s="9">
        <f t="shared" si="0"/>
        <v>8.8145896656534912</v>
      </c>
      <c r="E19" s="12">
        <f t="shared" si="1"/>
        <v>11.344827586206902</v>
      </c>
    </row>
    <row r="20" spans="1:5" x14ac:dyDescent="0.25">
      <c r="A20" s="16">
        <f t="shared" si="2"/>
        <v>14027</v>
      </c>
      <c r="B20" s="16">
        <v>42.9</v>
      </c>
      <c r="C20" s="16">
        <f t="shared" si="3"/>
        <v>12.899999999999999</v>
      </c>
      <c r="D20" s="17">
        <f t="shared" si="0"/>
        <v>30.069930069930066</v>
      </c>
      <c r="E20" s="12">
        <f t="shared" si="1"/>
        <v>3.3255813953488378</v>
      </c>
    </row>
    <row r="21" spans="1:5" x14ac:dyDescent="0.25">
      <c r="A21" s="16">
        <f t="shared" si="2"/>
        <v>14028</v>
      </c>
      <c r="B21" s="16">
        <v>52.2</v>
      </c>
      <c r="C21" s="16">
        <f t="shared" si="3"/>
        <v>22.200000000000003</v>
      </c>
      <c r="D21" s="17">
        <f t="shared" si="0"/>
        <v>42.52873563218391</v>
      </c>
      <c r="E21" s="12">
        <f t="shared" si="1"/>
        <v>2.3513513513513513</v>
      </c>
    </row>
    <row r="22" spans="1:5" x14ac:dyDescent="0.25">
      <c r="A22" s="16">
        <f t="shared" si="2"/>
        <v>14029</v>
      </c>
      <c r="B22" s="16">
        <v>46.1</v>
      </c>
      <c r="C22" s="16">
        <f t="shared" si="3"/>
        <v>16.100000000000001</v>
      </c>
      <c r="D22" s="17">
        <f t="shared" si="0"/>
        <v>34.924078091106296</v>
      </c>
      <c r="E22" s="13">
        <f t="shared" si="1"/>
        <v>2.8633540372670803</v>
      </c>
    </row>
    <row r="23" spans="1:5" x14ac:dyDescent="0.25">
      <c r="A23" s="16">
        <f t="shared" si="2"/>
        <v>14030</v>
      </c>
      <c r="B23" s="16">
        <v>46.5</v>
      </c>
      <c r="C23" s="16">
        <f t="shared" si="3"/>
        <v>16.5</v>
      </c>
      <c r="D23" s="17">
        <f t="shared" si="0"/>
        <v>35.483870967741936</v>
      </c>
      <c r="E23" s="13">
        <f t="shared" si="1"/>
        <v>2.8181818181818183</v>
      </c>
    </row>
    <row r="24" spans="1:5" x14ac:dyDescent="0.25">
      <c r="A24" s="16">
        <f t="shared" si="2"/>
        <v>14031</v>
      </c>
      <c r="B24" s="16">
        <v>53.2</v>
      </c>
      <c r="C24" s="16">
        <f t="shared" si="3"/>
        <v>23.200000000000003</v>
      </c>
      <c r="D24" s="17">
        <f t="shared" si="0"/>
        <v>43.609022556390983</v>
      </c>
      <c r="E24" s="13">
        <f t="shared" si="1"/>
        <v>2.2931034482758617</v>
      </c>
    </row>
    <row r="25" spans="1:5" x14ac:dyDescent="0.25">
      <c r="A25" s="16">
        <f t="shared" si="2"/>
        <v>14032</v>
      </c>
      <c r="B25" s="16">
        <v>43.6</v>
      </c>
      <c r="C25" s="16">
        <f t="shared" si="3"/>
        <v>13.600000000000001</v>
      </c>
      <c r="D25" s="17">
        <f t="shared" si="0"/>
        <v>31.192660550458719</v>
      </c>
      <c r="E25" s="13">
        <f t="shared" si="1"/>
        <v>3.2058823529411762</v>
      </c>
    </row>
    <row r="26" spans="1:5" x14ac:dyDescent="0.25">
      <c r="A26" s="16">
        <f t="shared" si="2"/>
        <v>14033</v>
      </c>
      <c r="B26" s="16">
        <v>53.9</v>
      </c>
      <c r="C26" s="16">
        <f t="shared" si="3"/>
        <v>23.9</v>
      </c>
      <c r="D26" s="17">
        <f t="shared" si="0"/>
        <v>44.341372912801482</v>
      </c>
      <c r="E26" s="13">
        <f t="shared" si="1"/>
        <v>2.2552301255230125</v>
      </c>
    </row>
  </sheetData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6"/>
  <sheetViews>
    <sheetView workbookViewId="0">
      <selection activeCell="E31" sqref="E31"/>
    </sheetView>
  </sheetViews>
  <sheetFormatPr defaultColWidth="8.7109375" defaultRowHeight="15" x14ac:dyDescent="0.25"/>
  <cols>
    <col min="1" max="1" width="9.140625" customWidth="1"/>
    <col min="2" max="2" width="17.42578125" customWidth="1"/>
    <col min="3" max="3" width="18.7109375" customWidth="1"/>
    <col min="4" max="4" width="13" customWidth="1"/>
    <col min="5" max="5" width="12.28515625" customWidth="1"/>
  </cols>
  <sheetData>
    <row r="1" spans="1:5" x14ac:dyDescent="0.25">
      <c r="A1" t="s">
        <v>5</v>
      </c>
      <c r="B1" t="s">
        <v>6</v>
      </c>
      <c r="C1" t="s">
        <v>7</v>
      </c>
      <c r="D1" t="s">
        <v>8</v>
      </c>
      <c r="E1" t="s">
        <v>9</v>
      </c>
    </row>
    <row r="2" spans="1:5" x14ac:dyDescent="0.25">
      <c r="A2">
        <v>14009</v>
      </c>
      <c r="B2" s="14">
        <v>33.200000000000003</v>
      </c>
      <c r="C2" s="14">
        <f>SUM(B2-30)</f>
        <v>3.2000000000000028</v>
      </c>
      <c r="D2" s="15">
        <f>SUM((C2/B2)*100)</f>
        <v>9.6385542168674778</v>
      </c>
      <c r="E2" s="7">
        <f>SUM(100/D2)</f>
        <v>10.374999999999991</v>
      </c>
    </row>
    <row r="3" spans="1:5" x14ac:dyDescent="0.25">
      <c r="A3">
        <f>SUM(1+A2)</f>
        <v>14010</v>
      </c>
      <c r="B3">
        <v>62.3</v>
      </c>
      <c r="C3">
        <f t="shared" ref="C3:C26" si="0">SUM(B3-30)</f>
        <v>32.299999999999997</v>
      </c>
      <c r="D3" s="6">
        <f t="shared" ref="D3:D26" si="1">SUM((C3/B3)*100)</f>
        <v>51.845906902086682</v>
      </c>
      <c r="E3" s="7">
        <f t="shared" ref="E3:E26" si="2">SUM(100/D3)</f>
        <v>1.9287925696594426</v>
      </c>
    </row>
    <row r="4" spans="1:5" x14ac:dyDescent="0.25">
      <c r="A4">
        <f t="shared" ref="A4:A26" si="3">SUM(1+A3)</f>
        <v>14011</v>
      </c>
      <c r="B4" s="14">
        <v>37.799999999999997</v>
      </c>
      <c r="C4" s="14">
        <f t="shared" si="0"/>
        <v>7.7999999999999972</v>
      </c>
      <c r="D4" s="15">
        <f t="shared" si="1"/>
        <v>20.634920634920629</v>
      </c>
      <c r="E4" s="7">
        <f t="shared" si="2"/>
        <v>4.8461538461538476</v>
      </c>
    </row>
    <row r="5" spans="1:5" x14ac:dyDescent="0.25">
      <c r="A5">
        <f t="shared" si="3"/>
        <v>14012</v>
      </c>
      <c r="B5">
        <v>63.6</v>
      </c>
      <c r="C5">
        <f t="shared" si="0"/>
        <v>33.6</v>
      </c>
      <c r="D5" s="6">
        <f t="shared" si="1"/>
        <v>52.830188679245282</v>
      </c>
      <c r="E5" s="7">
        <f t="shared" si="2"/>
        <v>1.8928571428571428</v>
      </c>
    </row>
    <row r="6" spans="1:5" x14ac:dyDescent="0.25">
      <c r="A6">
        <f t="shared" si="3"/>
        <v>14013</v>
      </c>
      <c r="B6">
        <v>69.2</v>
      </c>
      <c r="C6">
        <f t="shared" si="0"/>
        <v>39.200000000000003</v>
      </c>
      <c r="D6" s="6">
        <f t="shared" si="1"/>
        <v>56.647398843930638</v>
      </c>
      <c r="E6" s="7">
        <f t="shared" si="2"/>
        <v>1.7653061224489794</v>
      </c>
    </row>
    <row r="7" spans="1:5" x14ac:dyDescent="0.25">
      <c r="A7" s="8">
        <f t="shared" si="3"/>
        <v>14014</v>
      </c>
      <c r="B7">
        <v>45</v>
      </c>
      <c r="C7">
        <f t="shared" si="0"/>
        <v>15</v>
      </c>
      <c r="D7">
        <f t="shared" si="1"/>
        <v>33.333333333333329</v>
      </c>
      <c r="E7" s="10">
        <f t="shared" si="2"/>
        <v>3.0000000000000004</v>
      </c>
    </row>
    <row r="8" spans="1:5" x14ac:dyDescent="0.25">
      <c r="A8">
        <f t="shared" si="3"/>
        <v>14015</v>
      </c>
      <c r="B8">
        <v>50.5</v>
      </c>
      <c r="C8">
        <f t="shared" si="0"/>
        <v>20.5</v>
      </c>
      <c r="D8" s="6">
        <f t="shared" si="1"/>
        <v>40.594059405940598</v>
      </c>
      <c r="E8" s="10">
        <f t="shared" si="2"/>
        <v>2.4634146341463414</v>
      </c>
    </row>
    <row r="9" spans="1:5" x14ac:dyDescent="0.25">
      <c r="A9">
        <f t="shared" si="3"/>
        <v>14016</v>
      </c>
      <c r="B9">
        <v>53.3</v>
      </c>
      <c r="C9">
        <f t="shared" si="0"/>
        <v>23.299999999999997</v>
      </c>
      <c r="D9" s="6">
        <f t="shared" si="1"/>
        <v>43.714821763602245</v>
      </c>
      <c r="E9" s="10">
        <f t="shared" si="2"/>
        <v>2.2875536480686698</v>
      </c>
    </row>
    <row r="10" spans="1:5" x14ac:dyDescent="0.25">
      <c r="A10" s="8">
        <f t="shared" si="3"/>
        <v>14017</v>
      </c>
      <c r="B10">
        <v>65</v>
      </c>
      <c r="C10">
        <f t="shared" si="0"/>
        <v>35</v>
      </c>
      <c r="D10">
        <f t="shared" si="1"/>
        <v>53.846153846153847</v>
      </c>
      <c r="E10" s="10">
        <f t="shared" si="2"/>
        <v>1.8571428571428572</v>
      </c>
    </row>
    <row r="11" spans="1:5" x14ac:dyDescent="0.25">
      <c r="A11">
        <f t="shared" si="3"/>
        <v>14018</v>
      </c>
      <c r="B11">
        <v>65.400000000000006</v>
      </c>
      <c r="C11">
        <f t="shared" si="0"/>
        <v>35.400000000000006</v>
      </c>
      <c r="D11" s="6">
        <f t="shared" si="1"/>
        <v>54.128440366972484</v>
      </c>
      <c r="E11" s="10">
        <f t="shared" si="2"/>
        <v>1.8474576271186438</v>
      </c>
    </row>
    <row r="12" spans="1:5" x14ac:dyDescent="0.25">
      <c r="A12">
        <f t="shared" si="3"/>
        <v>14019</v>
      </c>
      <c r="B12">
        <v>60.2</v>
      </c>
      <c r="C12">
        <f t="shared" si="0"/>
        <v>30.200000000000003</v>
      </c>
      <c r="D12" s="6">
        <f t="shared" si="1"/>
        <v>50.166112956810636</v>
      </c>
      <c r="E12" s="11">
        <f t="shared" si="2"/>
        <v>1.9933774834437084</v>
      </c>
    </row>
    <row r="13" spans="1:5" x14ac:dyDescent="0.25">
      <c r="A13">
        <f t="shared" si="3"/>
        <v>14020</v>
      </c>
      <c r="D13" s="6"/>
      <c r="E13" s="11"/>
    </row>
    <row r="14" spans="1:5" x14ac:dyDescent="0.25">
      <c r="A14">
        <f t="shared" si="3"/>
        <v>14021</v>
      </c>
      <c r="B14">
        <v>50.7</v>
      </c>
      <c r="C14">
        <f t="shared" si="0"/>
        <v>20.700000000000003</v>
      </c>
      <c r="D14" s="6">
        <f t="shared" si="1"/>
        <v>40.828402366863905</v>
      </c>
      <c r="E14" s="11">
        <f t="shared" si="2"/>
        <v>2.4492753623188408</v>
      </c>
    </row>
    <row r="15" spans="1:5" x14ac:dyDescent="0.25">
      <c r="A15">
        <f t="shared" si="3"/>
        <v>14022</v>
      </c>
      <c r="B15">
        <v>98.7</v>
      </c>
      <c r="C15">
        <f t="shared" si="0"/>
        <v>68.7</v>
      </c>
      <c r="D15" s="6">
        <f t="shared" si="1"/>
        <v>69.6048632218845</v>
      </c>
      <c r="E15" s="11">
        <f t="shared" si="2"/>
        <v>1.4366812227074235</v>
      </c>
    </row>
    <row r="16" spans="1:5" x14ac:dyDescent="0.25">
      <c r="A16" s="8">
        <f t="shared" si="3"/>
        <v>14023</v>
      </c>
      <c r="B16">
        <v>93.6</v>
      </c>
      <c r="C16">
        <f t="shared" si="0"/>
        <v>63.599999999999994</v>
      </c>
      <c r="D16">
        <f t="shared" si="1"/>
        <v>67.948717948717956</v>
      </c>
      <c r="E16" s="11">
        <f t="shared" si="2"/>
        <v>1.4716981132075471</v>
      </c>
    </row>
    <row r="17" spans="1:5" x14ac:dyDescent="0.25">
      <c r="A17">
        <f t="shared" si="3"/>
        <v>14024</v>
      </c>
      <c r="B17" s="14">
        <v>35.799999999999997</v>
      </c>
      <c r="C17" s="14">
        <f t="shared" si="0"/>
        <v>5.7999999999999972</v>
      </c>
      <c r="D17" s="14">
        <f t="shared" si="1"/>
        <v>16.201117318435749</v>
      </c>
      <c r="E17" s="12">
        <f t="shared" si="2"/>
        <v>6.1724137931034502</v>
      </c>
    </row>
    <row r="18" spans="1:5" x14ac:dyDescent="0.25">
      <c r="A18" s="8">
        <f t="shared" si="3"/>
        <v>14025</v>
      </c>
      <c r="B18">
        <v>42.2</v>
      </c>
      <c r="C18">
        <f t="shared" si="0"/>
        <v>12.200000000000003</v>
      </c>
      <c r="D18">
        <f t="shared" si="1"/>
        <v>28.909952606635077</v>
      </c>
      <c r="E18" s="12">
        <f t="shared" si="2"/>
        <v>3.4590163934426221</v>
      </c>
    </row>
    <row r="19" spans="1:5" x14ac:dyDescent="0.25">
      <c r="A19" s="8">
        <f t="shared" si="3"/>
        <v>14026</v>
      </c>
      <c r="B19">
        <v>76.599999999999994</v>
      </c>
      <c r="C19">
        <f t="shared" si="0"/>
        <v>46.599999999999994</v>
      </c>
      <c r="D19">
        <f t="shared" si="1"/>
        <v>60.835509138381191</v>
      </c>
      <c r="E19" s="12">
        <f t="shared" si="2"/>
        <v>1.6437768240343351</v>
      </c>
    </row>
    <row r="20" spans="1:5" x14ac:dyDescent="0.25">
      <c r="A20" s="8">
        <f t="shared" si="3"/>
        <v>14027</v>
      </c>
      <c r="B20">
        <v>54.4</v>
      </c>
      <c r="C20">
        <f t="shared" si="0"/>
        <v>24.4</v>
      </c>
      <c r="D20">
        <f t="shared" si="1"/>
        <v>44.852941176470587</v>
      </c>
      <c r="E20" s="12">
        <f t="shared" si="2"/>
        <v>2.2295081967213117</v>
      </c>
    </row>
    <row r="21" spans="1:5" x14ac:dyDescent="0.25">
      <c r="A21">
        <f t="shared" si="3"/>
        <v>14028</v>
      </c>
      <c r="B21">
        <v>47</v>
      </c>
      <c r="C21">
        <f t="shared" si="0"/>
        <v>17</v>
      </c>
      <c r="D21">
        <f t="shared" si="1"/>
        <v>36.170212765957451</v>
      </c>
      <c r="E21" s="12">
        <f t="shared" si="2"/>
        <v>2.7647058823529407</v>
      </c>
    </row>
    <row r="22" spans="1:5" x14ac:dyDescent="0.25">
      <c r="A22">
        <f t="shared" si="3"/>
        <v>14029</v>
      </c>
      <c r="B22">
        <v>87.8</v>
      </c>
      <c r="C22">
        <f t="shared" si="0"/>
        <v>57.8</v>
      </c>
      <c r="D22">
        <f t="shared" si="1"/>
        <v>65.831435079726646</v>
      </c>
      <c r="E22" s="13">
        <f t="shared" si="2"/>
        <v>1.5190311418685123</v>
      </c>
    </row>
    <row r="23" spans="1:5" x14ac:dyDescent="0.25">
      <c r="A23" s="8">
        <f t="shared" si="3"/>
        <v>14030</v>
      </c>
      <c r="B23">
        <v>60</v>
      </c>
      <c r="C23">
        <f t="shared" si="0"/>
        <v>30</v>
      </c>
      <c r="D23">
        <f t="shared" si="1"/>
        <v>50</v>
      </c>
      <c r="E23" s="13">
        <f t="shared" si="2"/>
        <v>2</v>
      </c>
    </row>
    <row r="24" spans="1:5" x14ac:dyDescent="0.25">
      <c r="A24">
        <f t="shared" si="3"/>
        <v>14031</v>
      </c>
      <c r="B24" s="8">
        <v>52.6</v>
      </c>
      <c r="C24">
        <f t="shared" si="0"/>
        <v>22.6</v>
      </c>
      <c r="D24" s="6">
        <f t="shared" si="1"/>
        <v>42.965779467680612</v>
      </c>
      <c r="E24" s="13">
        <f t="shared" si="2"/>
        <v>2.3274336283185839</v>
      </c>
    </row>
    <row r="25" spans="1:5" x14ac:dyDescent="0.25">
      <c r="A25">
        <f t="shared" si="3"/>
        <v>14032</v>
      </c>
      <c r="B25" s="8">
        <v>55</v>
      </c>
      <c r="C25">
        <f t="shared" si="0"/>
        <v>25</v>
      </c>
      <c r="D25" s="6">
        <f t="shared" si="1"/>
        <v>45.454545454545453</v>
      </c>
      <c r="E25" s="13">
        <f t="shared" si="2"/>
        <v>2.2000000000000002</v>
      </c>
    </row>
    <row r="26" spans="1:5" x14ac:dyDescent="0.25">
      <c r="A26">
        <f t="shared" si="3"/>
        <v>14033</v>
      </c>
      <c r="B26" s="8">
        <v>43.1</v>
      </c>
      <c r="C26">
        <f t="shared" si="0"/>
        <v>13.100000000000001</v>
      </c>
      <c r="D26" s="6">
        <f t="shared" si="1"/>
        <v>30.394431554524363</v>
      </c>
      <c r="E26" s="13">
        <f t="shared" si="2"/>
        <v>3.2900763358778624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26"/>
  <sheetViews>
    <sheetView workbookViewId="0">
      <selection activeCell="E31" sqref="E31"/>
    </sheetView>
  </sheetViews>
  <sheetFormatPr defaultColWidth="8.7109375" defaultRowHeight="15" x14ac:dyDescent="0.25"/>
  <cols>
    <col min="2" max="2" width="18.140625" customWidth="1"/>
    <col min="3" max="3" width="18.7109375" customWidth="1"/>
    <col min="4" max="4" width="14.28515625" customWidth="1"/>
    <col min="5" max="5" width="12.140625" customWidth="1"/>
  </cols>
  <sheetData>
    <row r="1" spans="1:5" x14ac:dyDescent="0.25">
      <c r="A1" t="s">
        <v>5</v>
      </c>
      <c r="B1" t="s">
        <v>6</v>
      </c>
      <c r="C1" t="s">
        <v>7</v>
      </c>
      <c r="D1" t="s">
        <v>8</v>
      </c>
      <c r="E1" t="s">
        <v>9</v>
      </c>
    </row>
    <row r="2" spans="1:5" x14ac:dyDescent="0.25">
      <c r="A2">
        <v>14009</v>
      </c>
      <c r="B2">
        <v>1075</v>
      </c>
      <c r="C2">
        <f>SUM(B2-100)</f>
        <v>975</v>
      </c>
      <c r="D2" s="6">
        <f>SUM((C2/B2)*100)</f>
        <v>90.697674418604649</v>
      </c>
      <c r="E2" s="7">
        <f>SUM(100/D2)</f>
        <v>1.1025641025641026</v>
      </c>
    </row>
    <row r="3" spans="1:5" x14ac:dyDescent="0.25">
      <c r="A3">
        <f>SUM(1+A2)</f>
        <v>14010</v>
      </c>
      <c r="B3">
        <v>995.3</v>
      </c>
      <c r="C3">
        <f t="shared" ref="C3:C26" si="0">SUM(B3-100)</f>
        <v>895.3</v>
      </c>
      <c r="D3" s="6">
        <f t="shared" ref="D3:D26" si="1">SUM((C3/B3)*100)</f>
        <v>89.952778056867274</v>
      </c>
      <c r="E3" s="7">
        <f t="shared" ref="E3:E26" si="2">SUM(100/D3)</f>
        <v>1.111694404110354</v>
      </c>
    </row>
    <row r="4" spans="1:5" x14ac:dyDescent="0.25">
      <c r="A4">
        <f t="shared" ref="A4:A26" si="3">SUM(1+A3)</f>
        <v>14011</v>
      </c>
      <c r="B4">
        <v>1085.8</v>
      </c>
      <c r="C4">
        <f t="shared" si="0"/>
        <v>985.8</v>
      </c>
      <c r="D4" s="6">
        <f t="shared" si="1"/>
        <v>90.790200773623127</v>
      </c>
      <c r="E4" s="7">
        <f t="shared" si="2"/>
        <v>1.1014404544532361</v>
      </c>
    </row>
    <row r="5" spans="1:5" x14ac:dyDescent="0.25">
      <c r="A5">
        <f t="shared" si="3"/>
        <v>14012</v>
      </c>
      <c r="B5">
        <v>800.8</v>
      </c>
      <c r="C5">
        <f t="shared" si="0"/>
        <v>700.8</v>
      </c>
      <c r="D5" s="6">
        <f t="shared" si="1"/>
        <v>87.51248751248751</v>
      </c>
      <c r="E5" s="7">
        <f t="shared" si="2"/>
        <v>1.1426940639269407</v>
      </c>
    </row>
    <row r="6" spans="1:5" x14ac:dyDescent="0.25">
      <c r="A6">
        <f t="shared" si="3"/>
        <v>14013</v>
      </c>
      <c r="B6">
        <v>1084.8</v>
      </c>
      <c r="C6">
        <f t="shared" si="0"/>
        <v>984.8</v>
      </c>
      <c r="D6" s="6">
        <f t="shared" si="1"/>
        <v>90.781710914454266</v>
      </c>
      <c r="E6" s="7">
        <f t="shared" si="2"/>
        <v>1.1015434606011374</v>
      </c>
    </row>
    <row r="7" spans="1:5" x14ac:dyDescent="0.25">
      <c r="A7" s="16">
        <f t="shared" si="3"/>
        <v>14014</v>
      </c>
      <c r="B7" s="16">
        <v>925.8</v>
      </c>
      <c r="C7" s="16">
        <f t="shared" si="0"/>
        <v>825.8</v>
      </c>
      <c r="D7" s="17">
        <f t="shared" si="1"/>
        <v>89.198531000216036</v>
      </c>
      <c r="E7" s="10">
        <f t="shared" si="2"/>
        <v>1.1210946960523129</v>
      </c>
    </row>
    <row r="8" spans="1:5" x14ac:dyDescent="0.25">
      <c r="A8" s="16">
        <f t="shared" si="3"/>
        <v>14015</v>
      </c>
      <c r="B8" s="16">
        <v>1135.3</v>
      </c>
      <c r="C8" s="16">
        <f t="shared" si="0"/>
        <v>1035.3</v>
      </c>
      <c r="D8" s="17">
        <f t="shared" si="1"/>
        <v>91.191755483132212</v>
      </c>
      <c r="E8" s="10">
        <f t="shared" si="2"/>
        <v>1.0965903602820439</v>
      </c>
    </row>
    <row r="9" spans="1:5" x14ac:dyDescent="0.25">
      <c r="A9" s="16">
        <f t="shared" si="3"/>
        <v>14016</v>
      </c>
      <c r="B9" s="16">
        <v>756</v>
      </c>
      <c r="C9" s="16">
        <f t="shared" si="0"/>
        <v>656</v>
      </c>
      <c r="D9" s="17">
        <f t="shared" si="1"/>
        <v>86.772486772486772</v>
      </c>
      <c r="E9" s="10">
        <f t="shared" si="2"/>
        <v>1.1524390243902438</v>
      </c>
    </row>
    <row r="10" spans="1:5" x14ac:dyDescent="0.25">
      <c r="A10" s="16">
        <f t="shared" si="3"/>
        <v>14017</v>
      </c>
      <c r="B10" s="16">
        <v>1173</v>
      </c>
      <c r="C10" s="16">
        <f t="shared" si="0"/>
        <v>1073</v>
      </c>
      <c r="D10" s="17">
        <f t="shared" si="1"/>
        <v>91.474850809889176</v>
      </c>
      <c r="E10" s="10">
        <f t="shared" si="2"/>
        <v>1.0931966449207828</v>
      </c>
    </row>
    <row r="11" spans="1:5" x14ac:dyDescent="0.25">
      <c r="A11" s="16">
        <f t="shared" si="3"/>
        <v>14018</v>
      </c>
      <c r="B11" s="16">
        <v>1212.9000000000001</v>
      </c>
      <c r="C11" s="16">
        <f t="shared" si="0"/>
        <v>1112.9000000000001</v>
      </c>
      <c r="D11" s="17">
        <f t="shared" si="1"/>
        <v>91.755297221535159</v>
      </c>
      <c r="E11" s="10">
        <f t="shared" si="2"/>
        <v>1.0898553329140086</v>
      </c>
    </row>
    <row r="12" spans="1:5" x14ac:dyDescent="0.25">
      <c r="A12" s="16">
        <f t="shared" si="3"/>
        <v>14019</v>
      </c>
      <c r="B12" s="16">
        <v>1079.8</v>
      </c>
      <c r="C12" s="16">
        <f t="shared" si="0"/>
        <v>979.8</v>
      </c>
      <c r="D12" s="17">
        <f t="shared" si="1"/>
        <v>90.739025745508428</v>
      </c>
      <c r="E12" s="11">
        <f t="shared" si="2"/>
        <v>1.1020616452337211</v>
      </c>
    </row>
    <row r="13" spans="1:5" x14ac:dyDescent="0.25">
      <c r="A13" s="16">
        <f t="shared" si="3"/>
        <v>14020</v>
      </c>
      <c r="B13" s="16"/>
      <c r="C13" s="16"/>
      <c r="D13" s="17"/>
      <c r="E13" s="11"/>
    </row>
    <row r="14" spans="1:5" x14ac:dyDescent="0.25">
      <c r="A14" s="16">
        <f t="shared" si="3"/>
        <v>14021</v>
      </c>
      <c r="B14" s="16">
        <v>1210.2</v>
      </c>
      <c r="C14" s="16">
        <f t="shared" si="0"/>
        <v>1110.2</v>
      </c>
      <c r="D14" s="17">
        <f t="shared" si="1"/>
        <v>91.736902991241124</v>
      </c>
      <c r="E14" s="11">
        <f t="shared" si="2"/>
        <v>1.0900738605656637</v>
      </c>
    </row>
    <row r="15" spans="1:5" x14ac:dyDescent="0.25">
      <c r="A15" s="16">
        <f t="shared" si="3"/>
        <v>14022</v>
      </c>
      <c r="B15" s="16">
        <v>1071.0999999999999</v>
      </c>
      <c r="C15" s="16">
        <f t="shared" si="0"/>
        <v>971.09999999999991</v>
      </c>
      <c r="D15" s="17">
        <f t="shared" si="1"/>
        <v>90.663803566427035</v>
      </c>
      <c r="E15" s="11">
        <f t="shared" si="2"/>
        <v>1.1029760065904644</v>
      </c>
    </row>
    <row r="16" spans="1:5" x14ac:dyDescent="0.25">
      <c r="A16" s="16">
        <f t="shared" si="3"/>
        <v>14023</v>
      </c>
      <c r="B16" s="16">
        <v>1000.9</v>
      </c>
      <c r="C16" s="16">
        <f t="shared" si="0"/>
        <v>900.9</v>
      </c>
      <c r="D16" s="17">
        <f t="shared" si="1"/>
        <v>90.008991907283445</v>
      </c>
      <c r="E16" s="11">
        <f t="shared" si="2"/>
        <v>1.1110001110001111</v>
      </c>
    </row>
    <row r="17" spans="1:5" x14ac:dyDescent="0.25">
      <c r="A17" s="16">
        <f t="shared" si="3"/>
        <v>14024</v>
      </c>
      <c r="B17" s="16">
        <v>1026.8</v>
      </c>
      <c r="C17" s="16">
        <f t="shared" si="0"/>
        <v>926.8</v>
      </c>
      <c r="D17" s="17">
        <f t="shared" si="1"/>
        <v>90.26100506427737</v>
      </c>
      <c r="E17" s="12">
        <f t="shared" si="2"/>
        <v>1.1078981441519204</v>
      </c>
    </row>
    <row r="18" spans="1:5" x14ac:dyDescent="0.25">
      <c r="A18" s="16">
        <f t="shared" si="3"/>
        <v>14025</v>
      </c>
      <c r="B18" s="16">
        <v>1084.2</v>
      </c>
      <c r="C18" s="16">
        <f t="shared" si="0"/>
        <v>984.2</v>
      </c>
      <c r="D18" s="17">
        <f t="shared" si="1"/>
        <v>90.776609481645451</v>
      </c>
      <c r="E18" s="12">
        <f t="shared" si="2"/>
        <v>1.1016053647632595</v>
      </c>
    </row>
    <row r="19" spans="1:5" x14ac:dyDescent="0.25">
      <c r="A19" s="16">
        <f t="shared" si="3"/>
        <v>14026</v>
      </c>
      <c r="B19" s="16">
        <v>1036.0999999999999</v>
      </c>
      <c r="C19" s="16">
        <f t="shared" si="0"/>
        <v>936.09999999999991</v>
      </c>
      <c r="D19" s="17">
        <f t="shared" si="1"/>
        <v>90.348421966991594</v>
      </c>
      <c r="E19" s="12">
        <f t="shared" si="2"/>
        <v>1.1068261937827155</v>
      </c>
    </row>
    <row r="20" spans="1:5" x14ac:dyDescent="0.25">
      <c r="A20" s="16">
        <f t="shared" si="3"/>
        <v>14027</v>
      </c>
      <c r="B20" s="16">
        <v>458.3</v>
      </c>
      <c r="C20" s="16">
        <f t="shared" si="0"/>
        <v>358.3</v>
      </c>
      <c r="D20" s="17">
        <f t="shared" si="1"/>
        <v>78.180231289548331</v>
      </c>
      <c r="E20" s="12">
        <f t="shared" si="2"/>
        <v>1.2790957298353336</v>
      </c>
    </row>
    <row r="21" spans="1:5" x14ac:dyDescent="0.25">
      <c r="A21" s="16">
        <f t="shared" si="3"/>
        <v>14028</v>
      </c>
      <c r="B21" s="16">
        <v>1127.3</v>
      </c>
      <c r="C21" s="16">
        <f t="shared" si="0"/>
        <v>1027.3</v>
      </c>
      <c r="D21" s="17">
        <f t="shared" si="1"/>
        <v>91.129246873059515</v>
      </c>
      <c r="E21" s="12">
        <f t="shared" si="2"/>
        <v>1.097342548427918</v>
      </c>
    </row>
    <row r="22" spans="1:5" x14ac:dyDescent="0.25">
      <c r="A22" s="16">
        <f t="shared" si="3"/>
        <v>14029</v>
      </c>
      <c r="B22" s="16">
        <v>1125.0999999999999</v>
      </c>
      <c r="C22" s="16">
        <f t="shared" si="0"/>
        <v>1025.0999999999999</v>
      </c>
      <c r="D22" s="17">
        <f t="shared" si="1"/>
        <v>91.111901164340949</v>
      </c>
      <c r="E22" s="13">
        <f t="shared" si="2"/>
        <v>1.0975514583943029</v>
      </c>
    </row>
    <row r="23" spans="1:5" x14ac:dyDescent="0.25">
      <c r="A23" s="16">
        <f t="shared" si="3"/>
        <v>14030</v>
      </c>
      <c r="B23" s="16">
        <v>920</v>
      </c>
      <c r="C23" s="16">
        <f t="shared" si="0"/>
        <v>820</v>
      </c>
      <c r="D23" s="17">
        <f t="shared" si="1"/>
        <v>89.130434782608688</v>
      </c>
      <c r="E23" s="13">
        <f t="shared" si="2"/>
        <v>1.1219512195121952</v>
      </c>
    </row>
    <row r="24" spans="1:5" x14ac:dyDescent="0.25">
      <c r="A24" s="16">
        <f t="shared" si="3"/>
        <v>14031</v>
      </c>
      <c r="B24" s="16">
        <v>1090</v>
      </c>
      <c r="C24" s="16">
        <f t="shared" si="0"/>
        <v>990</v>
      </c>
      <c r="D24" s="17">
        <f t="shared" si="1"/>
        <v>90.825688073394488</v>
      </c>
      <c r="E24" s="13">
        <f t="shared" si="2"/>
        <v>1.101010101010101</v>
      </c>
    </row>
    <row r="25" spans="1:5" x14ac:dyDescent="0.25">
      <c r="A25" s="16">
        <f t="shared" si="3"/>
        <v>14032</v>
      </c>
      <c r="B25" s="16">
        <v>1094.5999999999999</v>
      </c>
      <c r="C25" s="16">
        <f t="shared" si="0"/>
        <v>994.59999999999991</v>
      </c>
      <c r="D25" s="17">
        <f t="shared" si="1"/>
        <v>90.864242645715336</v>
      </c>
      <c r="E25" s="13">
        <f t="shared" si="2"/>
        <v>1.1005429318318922</v>
      </c>
    </row>
    <row r="26" spans="1:5" x14ac:dyDescent="0.25">
      <c r="A26" s="16">
        <f t="shared" si="3"/>
        <v>14033</v>
      </c>
      <c r="B26" s="16">
        <v>734.7</v>
      </c>
      <c r="C26" s="16">
        <f t="shared" si="0"/>
        <v>634.70000000000005</v>
      </c>
      <c r="D26" s="17">
        <f t="shared" si="1"/>
        <v>86.389002313869611</v>
      </c>
      <c r="E26" s="13">
        <f t="shared" si="2"/>
        <v>1.1575547502757209</v>
      </c>
    </row>
  </sheetData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Q64"/>
  <sheetViews>
    <sheetView topLeftCell="C1" zoomScale="60" zoomScaleNormal="60" workbookViewId="0">
      <selection activeCell="AH47" sqref="AH47"/>
    </sheetView>
  </sheetViews>
  <sheetFormatPr defaultRowHeight="15" x14ac:dyDescent="0.25"/>
  <sheetData>
    <row r="1" spans="1:43" x14ac:dyDescent="0.25">
      <c r="A1" t="s">
        <v>29</v>
      </c>
    </row>
    <row r="2" spans="1:43" ht="15.75" thickBot="1" x14ac:dyDescent="0.3"/>
    <row r="3" spans="1:43" ht="15.75" thickBot="1" x14ac:dyDescent="0.3">
      <c r="A3" s="18" t="s">
        <v>13</v>
      </c>
      <c r="B3" s="19" t="s">
        <v>14</v>
      </c>
      <c r="C3" s="20" t="s">
        <v>15</v>
      </c>
      <c r="D3" s="21"/>
      <c r="E3" s="21"/>
      <c r="F3" s="21"/>
      <c r="G3" s="21"/>
      <c r="H3" s="21"/>
      <c r="I3" s="21"/>
      <c r="J3" s="21"/>
      <c r="K3" s="21"/>
      <c r="L3" s="21"/>
      <c r="M3" s="21"/>
      <c r="N3" s="22"/>
      <c r="Q3" s="23" t="s">
        <v>16</v>
      </c>
      <c r="R3" s="24"/>
      <c r="S3" s="24"/>
      <c r="T3" s="24"/>
      <c r="U3" s="24"/>
      <c r="V3" s="24"/>
      <c r="W3" s="24"/>
      <c r="X3" s="24"/>
      <c r="Y3" s="24"/>
      <c r="Z3" s="24"/>
      <c r="AA3" s="24"/>
      <c r="AB3" s="25"/>
      <c r="AD3" s="91" t="s">
        <v>13</v>
      </c>
      <c r="AE3" s="92" t="s">
        <v>14</v>
      </c>
      <c r="AF3" s="93" t="s">
        <v>30</v>
      </c>
      <c r="AG3" s="94"/>
      <c r="AH3" s="94"/>
      <c r="AI3" s="94"/>
      <c r="AJ3" s="94"/>
      <c r="AK3" s="94"/>
      <c r="AL3" s="94"/>
      <c r="AM3" s="94"/>
      <c r="AN3" s="94"/>
      <c r="AO3" s="94"/>
      <c r="AP3" s="94"/>
      <c r="AQ3" s="95"/>
    </row>
    <row r="4" spans="1:43" ht="12.6" customHeight="1" thickBot="1" x14ac:dyDescent="0.3">
      <c r="A4" s="26">
        <v>14009</v>
      </c>
      <c r="B4" s="27">
        <v>1</v>
      </c>
      <c r="C4" s="28">
        <f t="shared" ref="C4:C28" si="0">B32*50</f>
        <v>50</v>
      </c>
      <c r="D4" s="29">
        <f>C4*2</f>
        <v>100</v>
      </c>
      <c r="E4" s="29">
        <f t="shared" ref="E4:N4" si="1">D4*2</f>
        <v>200</v>
      </c>
      <c r="F4" s="29">
        <f t="shared" si="1"/>
        <v>400</v>
      </c>
      <c r="G4" s="29">
        <f t="shared" si="1"/>
        <v>800</v>
      </c>
      <c r="H4" s="29">
        <f t="shared" si="1"/>
        <v>1600</v>
      </c>
      <c r="I4" s="29">
        <f t="shared" si="1"/>
        <v>3200</v>
      </c>
      <c r="J4" s="29">
        <f t="shared" si="1"/>
        <v>6400</v>
      </c>
      <c r="K4" s="29">
        <f t="shared" si="1"/>
        <v>12800</v>
      </c>
      <c r="L4" s="29">
        <f t="shared" si="1"/>
        <v>25600</v>
      </c>
      <c r="M4" s="29">
        <f t="shared" si="1"/>
        <v>51200</v>
      </c>
      <c r="N4" s="30">
        <f t="shared" si="1"/>
        <v>102400</v>
      </c>
      <c r="P4" s="31"/>
      <c r="Q4" s="32">
        <v>1</v>
      </c>
      <c r="R4" s="33">
        <f>Q4/2</f>
        <v>0.5</v>
      </c>
      <c r="S4" s="33">
        <f t="shared" ref="S4:AB4" si="2">R4/2</f>
        <v>0.25</v>
      </c>
      <c r="T4" s="33">
        <f t="shared" si="2"/>
        <v>0.125</v>
      </c>
      <c r="U4" s="33">
        <f t="shared" si="2"/>
        <v>6.25E-2</v>
      </c>
      <c r="V4" s="33">
        <f t="shared" si="2"/>
        <v>3.125E-2</v>
      </c>
      <c r="W4" s="33">
        <f t="shared" si="2"/>
        <v>1.5625E-2</v>
      </c>
      <c r="X4" s="33">
        <f t="shared" si="2"/>
        <v>7.8125E-3</v>
      </c>
      <c r="Y4" s="33">
        <f t="shared" si="2"/>
        <v>3.90625E-3</v>
      </c>
      <c r="Z4" s="33">
        <f t="shared" si="2"/>
        <v>1.953125E-3</v>
      </c>
      <c r="AA4" s="33">
        <f t="shared" si="2"/>
        <v>9.765625E-4</v>
      </c>
      <c r="AB4" s="34">
        <f t="shared" si="2"/>
        <v>4.8828125E-4</v>
      </c>
      <c r="AD4" s="96">
        <v>14009</v>
      </c>
      <c r="AE4" s="97">
        <v>1</v>
      </c>
      <c r="AF4" s="98">
        <f>((C32/AVERAGE($Q$5:$R$5))*100)*$B$4</f>
        <v>0</v>
      </c>
      <c r="AG4" s="99">
        <f t="shared" ref="AG4:AQ4" si="3">((D32/AVERAGE($Q$5:$R$5))*100)*$B$4</f>
        <v>0</v>
      </c>
      <c r="AH4" s="99">
        <f t="shared" si="3"/>
        <v>0</v>
      </c>
      <c r="AI4" s="99">
        <f t="shared" si="3"/>
        <v>0</v>
      </c>
      <c r="AJ4" s="99">
        <f t="shared" si="3"/>
        <v>0</v>
      </c>
      <c r="AK4" s="99">
        <f t="shared" si="3"/>
        <v>0</v>
      </c>
      <c r="AL4" s="99">
        <f t="shared" si="3"/>
        <v>0</v>
      </c>
      <c r="AM4" s="99">
        <f t="shared" si="3"/>
        <v>0</v>
      </c>
      <c r="AN4" s="99">
        <f t="shared" si="3"/>
        <v>0</v>
      </c>
      <c r="AO4" s="99">
        <f t="shared" si="3"/>
        <v>0</v>
      </c>
      <c r="AP4" s="99">
        <f t="shared" si="3"/>
        <v>0</v>
      </c>
      <c r="AQ4" s="100">
        <f t="shared" si="3"/>
        <v>0</v>
      </c>
    </row>
    <row r="5" spans="1:43" x14ac:dyDescent="0.25">
      <c r="A5" s="35">
        <v>14010</v>
      </c>
      <c r="B5" s="36">
        <v>1</v>
      </c>
      <c r="C5" s="37">
        <f t="shared" si="0"/>
        <v>50</v>
      </c>
      <c r="D5" s="38">
        <f t="shared" ref="D5:N20" si="4">C5*2</f>
        <v>100</v>
      </c>
      <c r="E5" s="38">
        <f t="shared" si="4"/>
        <v>200</v>
      </c>
      <c r="F5" s="38">
        <f t="shared" si="4"/>
        <v>400</v>
      </c>
      <c r="G5" s="38">
        <f t="shared" si="4"/>
        <v>800</v>
      </c>
      <c r="H5" s="38">
        <f t="shared" si="4"/>
        <v>1600</v>
      </c>
      <c r="I5" s="38">
        <f t="shared" si="4"/>
        <v>3200</v>
      </c>
      <c r="J5" s="38">
        <f t="shared" si="4"/>
        <v>6400</v>
      </c>
      <c r="K5" s="38">
        <f t="shared" si="4"/>
        <v>12800</v>
      </c>
      <c r="L5" s="38">
        <f t="shared" si="4"/>
        <v>25600</v>
      </c>
      <c r="M5" s="38">
        <f t="shared" si="4"/>
        <v>51200</v>
      </c>
      <c r="N5" s="39">
        <f t="shared" si="4"/>
        <v>102400</v>
      </c>
      <c r="P5" s="31" t="s">
        <v>17</v>
      </c>
      <c r="Q5" s="40">
        <f>AVERAGE(Q32:Q33)</f>
        <v>0.58399999999999996</v>
      </c>
      <c r="R5" s="41">
        <f t="shared" ref="R5:AB5" si="5">AVERAGE(R32:R33)</f>
        <v>0.60399999999999998</v>
      </c>
      <c r="S5" s="41">
        <f t="shared" si="5"/>
        <v>0.59499999999999997</v>
      </c>
      <c r="T5" s="41">
        <f t="shared" si="5"/>
        <v>0.5572958335</v>
      </c>
      <c r="U5" s="41">
        <f t="shared" si="5"/>
        <v>0.48694583349999998</v>
      </c>
      <c r="V5" s="41">
        <f t="shared" si="5"/>
        <v>0.37744583349999999</v>
      </c>
      <c r="W5" s="41">
        <f t="shared" si="5"/>
        <v>0.22749999999999998</v>
      </c>
      <c r="X5" s="41">
        <f t="shared" si="5"/>
        <v>0.1344458335</v>
      </c>
      <c r="Y5" s="41">
        <f t="shared" si="5"/>
        <v>4.8000000000000001E-2</v>
      </c>
      <c r="Z5" s="41">
        <f t="shared" si="5"/>
        <v>2.12958335E-2</v>
      </c>
      <c r="AA5" s="41">
        <f t="shared" si="5"/>
        <v>4.1583334999999999E-3</v>
      </c>
      <c r="AB5" s="42">
        <f t="shared" si="5"/>
        <v>1E-3</v>
      </c>
      <c r="AD5" s="101">
        <v>14010</v>
      </c>
      <c r="AE5" s="102">
        <v>1</v>
      </c>
      <c r="AF5" s="103">
        <f>((C33/AVERAGE($Q$5:$R$5))*100)*$B$5</f>
        <v>0</v>
      </c>
      <c r="AG5" s="104">
        <f t="shared" ref="AG5:AQ5" si="6">((D33/AVERAGE($Q$5:$R$5))*100)*$B$5</f>
        <v>0</v>
      </c>
      <c r="AH5" s="104">
        <f t="shared" si="6"/>
        <v>0</v>
      </c>
      <c r="AI5" s="104">
        <f t="shared" si="6"/>
        <v>0</v>
      </c>
      <c r="AJ5" s="104">
        <f t="shared" si="6"/>
        <v>0</v>
      </c>
      <c r="AK5" s="104">
        <f t="shared" si="6"/>
        <v>0</v>
      </c>
      <c r="AL5" s="104">
        <f t="shared" si="6"/>
        <v>0</v>
      </c>
      <c r="AM5" s="104">
        <f t="shared" si="6"/>
        <v>0</v>
      </c>
      <c r="AN5" s="104">
        <f t="shared" si="6"/>
        <v>0</v>
      </c>
      <c r="AO5" s="104">
        <f t="shared" si="6"/>
        <v>0</v>
      </c>
      <c r="AP5" s="104">
        <f t="shared" si="6"/>
        <v>0</v>
      </c>
      <c r="AQ5" s="105">
        <f t="shared" si="6"/>
        <v>0</v>
      </c>
    </row>
    <row r="6" spans="1:43" ht="15.75" thickBot="1" x14ac:dyDescent="0.3">
      <c r="A6" s="35">
        <v>14011</v>
      </c>
      <c r="B6" s="36">
        <v>1</v>
      </c>
      <c r="C6" s="37">
        <f t="shared" si="0"/>
        <v>50</v>
      </c>
      <c r="D6" s="38">
        <f t="shared" si="4"/>
        <v>100</v>
      </c>
      <c r="E6" s="38">
        <f t="shared" si="4"/>
        <v>200</v>
      </c>
      <c r="F6" s="38">
        <f t="shared" si="4"/>
        <v>400</v>
      </c>
      <c r="G6" s="38">
        <f t="shared" si="4"/>
        <v>800</v>
      </c>
      <c r="H6" s="38">
        <f t="shared" si="4"/>
        <v>1600</v>
      </c>
      <c r="I6" s="38">
        <f t="shared" si="4"/>
        <v>3200</v>
      </c>
      <c r="J6" s="38">
        <f t="shared" si="4"/>
        <v>6400</v>
      </c>
      <c r="K6" s="38">
        <f t="shared" si="4"/>
        <v>12800</v>
      </c>
      <c r="L6" s="38">
        <f t="shared" si="4"/>
        <v>25600</v>
      </c>
      <c r="M6" s="38">
        <f t="shared" si="4"/>
        <v>51200</v>
      </c>
      <c r="N6" s="39">
        <f t="shared" si="4"/>
        <v>102400</v>
      </c>
      <c r="P6" s="43" t="s">
        <v>18</v>
      </c>
      <c r="Q6" s="44">
        <f t="shared" ref="Q6:AB6" si="7">STDEV(Q32:Q33)</f>
        <v>1.4142135623730963E-3</v>
      </c>
      <c r="R6" s="45">
        <f t="shared" si="7"/>
        <v>5.6568542494923853E-3</v>
      </c>
      <c r="S6" s="45">
        <f t="shared" si="7"/>
        <v>2.9698484809835023E-2</v>
      </c>
      <c r="T6" s="45">
        <f t="shared" si="7"/>
        <v>2.0217361621127583E-2</v>
      </c>
      <c r="U6" s="45">
        <f t="shared" si="7"/>
        <v>2.9050301236724862E-3</v>
      </c>
      <c r="V6" s="45">
        <f t="shared" si="7"/>
        <v>2.1979233424859381E-3</v>
      </c>
      <c r="W6" s="45">
        <f t="shared" si="7"/>
        <v>1.9091883092036781E-2</v>
      </c>
      <c r="X6" s="45">
        <f t="shared" si="7"/>
        <v>1.0529998718871929E-2</v>
      </c>
      <c r="Y6" s="45">
        <f t="shared" si="7"/>
        <v>4.2426406871192892E-3</v>
      </c>
      <c r="Z6" s="45">
        <f t="shared" si="7"/>
        <v>9.9584181446879245E-4</v>
      </c>
      <c r="AA6" s="45">
        <f t="shared" si="7"/>
        <v>1.1902961792950946E-3</v>
      </c>
      <c r="AB6" s="46" t="e">
        <f t="shared" si="7"/>
        <v>#DIV/0!</v>
      </c>
      <c r="AD6" s="101">
        <v>14011</v>
      </c>
      <c r="AE6" s="102">
        <v>1</v>
      </c>
      <c r="AF6" s="103">
        <f>((C34/AVERAGE($Q$5:$R$5))*100)*$B$6</f>
        <v>0</v>
      </c>
      <c r="AG6" s="104">
        <f t="shared" ref="AG6:AQ6" si="8">((D34/AVERAGE($Q$5:$R$5))*100)*$B$6</f>
        <v>0</v>
      </c>
      <c r="AH6" s="104">
        <f t="shared" si="8"/>
        <v>0</v>
      </c>
      <c r="AI6" s="104">
        <f t="shared" si="8"/>
        <v>0</v>
      </c>
      <c r="AJ6" s="104">
        <f t="shared" si="8"/>
        <v>0</v>
      </c>
      <c r="AK6" s="104">
        <f t="shared" si="8"/>
        <v>0</v>
      </c>
      <c r="AL6" s="104">
        <f t="shared" si="8"/>
        <v>0</v>
      </c>
      <c r="AM6" s="104">
        <f t="shared" si="8"/>
        <v>0</v>
      </c>
      <c r="AN6" s="104">
        <f t="shared" si="8"/>
        <v>0</v>
      </c>
      <c r="AO6" s="104">
        <f t="shared" si="8"/>
        <v>0</v>
      </c>
      <c r="AP6" s="104">
        <f t="shared" si="8"/>
        <v>0</v>
      </c>
      <c r="AQ6" s="105">
        <f t="shared" si="8"/>
        <v>0</v>
      </c>
    </row>
    <row r="7" spans="1:43" x14ac:dyDescent="0.25">
      <c r="A7" s="35">
        <v>14012</v>
      </c>
      <c r="B7" s="36">
        <v>1</v>
      </c>
      <c r="C7" s="37">
        <f t="shared" si="0"/>
        <v>50</v>
      </c>
      <c r="D7" s="38">
        <f t="shared" si="4"/>
        <v>100</v>
      </c>
      <c r="E7" s="38">
        <f t="shared" si="4"/>
        <v>200</v>
      </c>
      <c r="F7" s="38">
        <f t="shared" si="4"/>
        <v>400</v>
      </c>
      <c r="G7" s="38">
        <f t="shared" si="4"/>
        <v>800</v>
      </c>
      <c r="H7" s="38">
        <f t="shared" si="4"/>
        <v>1600</v>
      </c>
      <c r="I7" s="38">
        <f t="shared" si="4"/>
        <v>3200</v>
      </c>
      <c r="J7" s="38">
        <f t="shared" si="4"/>
        <v>6400</v>
      </c>
      <c r="K7" s="38">
        <f t="shared" si="4"/>
        <v>12800</v>
      </c>
      <c r="L7" s="38">
        <f t="shared" si="4"/>
        <v>25600</v>
      </c>
      <c r="M7" s="38">
        <f t="shared" si="4"/>
        <v>51200</v>
      </c>
      <c r="N7" s="39">
        <f t="shared" si="4"/>
        <v>102400</v>
      </c>
      <c r="P7" s="47" t="s">
        <v>19</v>
      </c>
      <c r="Q7" s="48">
        <f t="shared" ref="Q7:AB7" si="9">AVERAGE(Q38:Q39)</f>
        <v>0.53950000000000009</v>
      </c>
      <c r="R7" s="49">
        <f t="shared" si="9"/>
        <v>0.55838333350000002</v>
      </c>
      <c r="S7" s="49">
        <f t="shared" si="9"/>
        <v>0.54513333350000004</v>
      </c>
      <c r="T7" s="49">
        <f t="shared" si="9"/>
        <v>0.47799999999999998</v>
      </c>
      <c r="U7" s="49">
        <f t="shared" si="9"/>
        <v>0.40966666699999998</v>
      </c>
      <c r="V7" s="49">
        <f t="shared" si="9"/>
        <v>0.2924333335</v>
      </c>
      <c r="W7" s="49">
        <f t="shared" si="9"/>
        <v>0.1925</v>
      </c>
      <c r="X7" s="49">
        <f t="shared" si="9"/>
        <v>0.12623333350000002</v>
      </c>
      <c r="Y7" s="49">
        <f t="shared" si="9"/>
        <v>5.4633333499999999E-2</v>
      </c>
      <c r="Z7" s="49">
        <f t="shared" si="9"/>
        <v>1.63833335E-2</v>
      </c>
      <c r="AA7" s="49">
        <f t="shared" si="9"/>
        <v>2.7083335E-3</v>
      </c>
      <c r="AB7" s="50">
        <f t="shared" si="9"/>
        <v>5.0000000000000001E-4</v>
      </c>
      <c r="AD7" s="101">
        <v>14012</v>
      </c>
      <c r="AE7" s="102">
        <v>1</v>
      </c>
      <c r="AF7" s="103">
        <f>((C35/AVERAGE($Q$5:$R$5))*100)*$B$7</f>
        <v>0</v>
      </c>
      <c r="AG7" s="104">
        <f t="shared" ref="AG7:AQ7" si="10">((D35/AVERAGE($Q$5:$R$5))*100)*$B$7</f>
        <v>0</v>
      </c>
      <c r="AH7" s="104">
        <f t="shared" si="10"/>
        <v>0</v>
      </c>
      <c r="AI7" s="104">
        <f t="shared" si="10"/>
        <v>0</v>
      </c>
      <c r="AJ7" s="104">
        <f t="shared" si="10"/>
        <v>0</v>
      </c>
      <c r="AK7" s="104">
        <f t="shared" si="10"/>
        <v>0</v>
      </c>
      <c r="AL7" s="104">
        <f t="shared" si="10"/>
        <v>0</v>
      </c>
      <c r="AM7" s="104">
        <f t="shared" si="10"/>
        <v>0</v>
      </c>
      <c r="AN7" s="104">
        <f t="shared" si="10"/>
        <v>0</v>
      </c>
      <c r="AO7" s="104">
        <f t="shared" si="10"/>
        <v>0</v>
      </c>
      <c r="AP7" s="104">
        <f t="shared" si="10"/>
        <v>0</v>
      </c>
      <c r="AQ7" s="105">
        <f t="shared" si="10"/>
        <v>0</v>
      </c>
    </row>
    <row r="8" spans="1:43" ht="15.75" thickBot="1" x14ac:dyDescent="0.3">
      <c r="A8" s="51">
        <v>14013</v>
      </c>
      <c r="B8" s="52">
        <v>1</v>
      </c>
      <c r="C8" s="53">
        <f t="shared" si="0"/>
        <v>50</v>
      </c>
      <c r="D8" s="54">
        <f t="shared" si="4"/>
        <v>100</v>
      </c>
      <c r="E8" s="54">
        <f t="shared" si="4"/>
        <v>200</v>
      </c>
      <c r="F8" s="54">
        <f t="shared" si="4"/>
        <v>400</v>
      </c>
      <c r="G8" s="54">
        <f t="shared" si="4"/>
        <v>800</v>
      </c>
      <c r="H8" s="54">
        <f t="shared" si="4"/>
        <v>1600</v>
      </c>
      <c r="I8" s="54">
        <f t="shared" si="4"/>
        <v>3200</v>
      </c>
      <c r="J8" s="54">
        <f t="shared" si="4"/>
        <v>6400</v>
      </c>
      <c r="K8" s="54">
        <f t="shared" si="4"/>
        <v>12800</v>
      </c>
      <c r="L8" s="54">
        <f t="shared" si="4"/>
        <v>25600</v>
      </c>
      <c r="M8" s="54">
        <f t="shared" si="4"/>
        <v>51200</v>
      </c>
      <c r="N8" s="55">
        <f t="shared" si="4"/>
        <v>102400</v>
      </c>
      <c r="P8" s="47" t="s">
        <v>18</v>
      </c>
      <c r="Q8" s="56">
        <f t="shared" ref="Q8:AB8" si="11">STDEV(Q38:Q39)</f>
        <v>4.9497474683058368E-3</v>
      </c>
      <c r="R8" s="57">
        <f t="shared" si="11"/>
        <v>2.4913728688103671E-2</v>
      </c>
      <c r="S8" s="57">
        <f t="shared" si="11"/>
        <v>1.7159124792495827E-2</v>
      </c>
      <c r="T8" s="57">
        <f t="shared" si="11"/>
        <v>1.1313708498984771E-2</v>
      </c>
      <c r="U8" s="57">
        <f t="shared" si="11"/>
        <v>1.9233304448274053E-2</v>
      </c>
      <c r="V8" s="57">
        <f t="shared" si="11"/>
        <v>2.9085658697104388E-2</v>
      </c>
      <c r="W8" s="57">
        <f t="shared" si="11"/>
        <v>2.8991378028648346E-2</v>
      </c>
      <c r="X8" s="57">
        <f t="shared" si="11"/>
        <v>1.5226365785848064E-2</v>
      </c>
      <c r="Y8" s="57">
        <f t="shared" si="11"/>
        <v>1.079516376181687E-2</v>
      </c>
      <c r="Z8" s="57">
        <f t="shared" si="11"/>
        <v>6.1989696841043256E-3</v>
      </c>
      <c r="AA8" s="57">
        <f t="shared" si="11"/>
        <v>3.2409058447360824E-3</v>
      </c>
      <c r="AB8" s="58">
        <f t="shared" si="11"/>
        <v>7.0710678118654751E-4</v>
      </c>
      <c r="AD8" s="106">
        <v>14013</v>
      </c>
      <c r="AE8" s="107">
        <v>1</v>
      </c>
      <c r="AF8" s="103">
        <f>((C36/AVERAGE($Q$5:$R$5))*100)*$B$8</f>
        <v>0</v>
      </c>
      <c r="AG8" s="104">
        <f t="shared" ref="AG8:AQ8" si="12">((D36/AVERAGE($Q$5:$R$5))*100)*$B$8</f>
        <v>0</v>
      </c>
      <c r="AH8" s="104">
        <f t="shared" si="12"/>
        <v>0</v>
      </c>
      <c r="AI8" s="104">
        <f t="shared" si="12"/>
        <v>0</v>
      </c>
      <c r="AJ8" s="104">
        <f t="shared" si="12"/>
        <v>0</v>
      </c>
      <c r="AK8" s="104">
        <f t="shared" si="12"/>
        <v>0</v>
      </c>
      <c r="AL8" s="104">
        <f t="shared" si="12"/>
        <v>0</v>
      </c>
      <c r="AM8" s="104">
        <f t="shared" si="12"/>
        <v>0</v>
      </c>
      <c r="AN8" s="104">
        <f t="shared" si="12"/>
        <v>0</v>
      </c>
      <c r="AO8" s="104">
        <f t="shared" si="12"/>
        <v>0</v>
      </c>
      <c r="AP8" s="104">
        <f t="shared" si="12"/>
        <v>0</v>
      </c>
      <c r="AQ8" s="105">
        <f t="shared" si="12"/>
        <v>0</v>
      </c>
    </row>
    <row r="9" spans="1:43" x14ac:dyDescent="0.25">
      <c r="A9" s="59">
        <v>14014</v>
      </c>
      <c r="B9" s="60">
        <v>1</v>
      </c>
      <c r="C9" s="28">
        <f t="shared" si="0"/>
        <v>50</v>
      </c>
      <c r="D9" s="29">
        <f t="shared" si="4"/>
        <v>100</v>
      </c>
      <c r="E9" s="29">
        <f t="shared" si="4"/>
        <v>200</v>
      </c>
      <c r="F9" s="29">
        <f t="shared" si="4"/>
        <v>400</v>
      </c>
      <c r="G9" s="29">
        <f t="shared" si="4"/>
        <v>800</v>
      </c>
      <c r="H9" s="29">
        <f t="shared" si="4"/>
        <v>1600</v>
      </c>
      <c r="I9" s="29">
        <f t="shared" si="4"/>
        <v>3200</v>
      </c>
      <c r="J9" s="29">
        <f t="shared" si="4"/>
        <v>6400</v>
      </c>
      <c r="K9" s="29">
        <f t="shared" si="4"/>
        <v>12800</v>
      </c>
      <c r="L9" s="29">
        <f t="shared" si="4"/>
        <v>25600</v>
      </c>
      <c r="M9" s="29">
        <f t="shared" si="4"/>
        <v>51200</v>
      </c>
      <c r="N9" s="30">
        <f t="shared" si="4"/>
        <v>102400</v>
      </c>
      <c r="P9" s="31" t="s">
        <v>20</v>
      </c>
      <c r="Q9" s="40">
        <f t="shared" ref="Q9:AB9" si="13">AVERAGE(Q43:Q44)</f>
        <v>0.53950000000000009</v>
      </c>
      <c r="R9" s="41">
        <f t="shared" si="13"/>
        <v>0.55838333349999991</v>
      </c>
      <c r="S9" s="41">
        <f t="shared" si="13"/>
        <v>0.54513333350000004</v>
      </c>
      <c r="T9" s="41">
        <f t="shared" si="13"/>
        <v>0.47799999999999998</v>
      </c>
      <c r="U9" s="41">
        <f t="shared" si="13"/>
        <v>0.40966666699999998</v>
      </c>
      <c r="V9" s="41">
        <f t="shared" si="13"/>
        <v>0.2924333335</v>
      </c>
      <c r="W9" s="41">
        <f t="shared" si="13"/>
        <v>0.1925</v>
      </c>
      <c r="X9" s="41">
        <f t="shared" si="13"/>
        <v>0.12623333349999999</v>
      </c>
      <c r="Y9" s="41">
        <f t="shared" si="13"/>
        <v>5.4633333499999999E-2</v>
      </c>
      <c r="Z9" s="41">
        <f t="shared" si="13"/>
        <v>1.63833335E-2</v>
      </c>
      <c r="AA9" s="41">
        <f t="shared" si="13"/>
        <v>2.7083335E-3</v>
      </c>
      <c r="AB9" s="42">
        <f t="shared" si="13"/>
        <v>5.0000000000000001E-4</v>
      </c>
      <c r="AD9" s="108">
        <v>14014</v>
      </c>
      <c r="AE9" s="109">
        <v>1</v>
      </c>
      <c r="AF9" s="103">
        <f>((C37/AVERAGE($Q$7:$R$7))*100)*$B$9</f>
        <v>0</v>
      </c>
      <c r="AG9" s="104">
        <f t="shared" ref="AG9:AQ9" si="14">((D37/AVERAGE($Q$7:$R$7))*100)*$B$9</f>
        <v>0</v>
      </c>
      <c r="AH9" s="104">
        <f t="shared" si="14"/>
        <v>0</v>
      </c>
      <c r="AI9" s="104">
        <f t="shared" si="14"/>
        <v>0</v>
      </c>
      <c r="AJ9" s="104">
        <f t="shared" si="14"/>
        <v>0</v>
      </c>
      <c r="AK9" s="104">
        <f t="shared" si="14"/>
        <v>0</v>
      </c>
      <c r="AL9" s="104">
        <f t="shared" si="14"/>
        <v>0</v>
      </c>
      <c r="AM9" s="104">
        <f t="shared" si="14"/>
        <v>0</v>
      </c>
      <c r="AN9" s="104">
        <f t="shared" si="14"/>
        <v>0</v>
      </c>
      <c r="AO9" s="104">
        <f t="shared" si="14"/>
        <v>0</v>
      </c>
      <c r="AP9" s="104">
        <f t="shared" si="14"/>
        <v>0</v>
      </c>
      <c r="AQ9" s="105">
        <f t="shared" si="14"/>
        <v>0</v>
      </c>
    </row>
    <row r="10" spans="1:43" ht="15.75" thickBot="1" x14ac:dyDescent="0.3">
      <c r="A10" s="35">
        <v>14015</v>
      </c>
      <c r="B10" s="61">
        <v>1</v>
      </c>
      <c r="C10" s="37">
        <f t="shared" si="0"/>
        <v>50</v>
      </c>
      <c r="D10" s="38">
        <f t="shared" si="4"/>
        <v>100</v>
      </c>
      <c r="E10" s="38">
        <f t="shared" si="4"/>
        <v>200</v>
      </c>
      <c r="F10" s="38">
        <f t="shared" si="4"/>
        <v>400</v>
      </c>
      <c r="G10" s="38">
        <f t="shared" si="4"/>
        <v>800</v>
      </c>
      <c r="H10" s="38">
        <f t="shared" si="4"/>
        <v>1600</v>
      </c>
      <c r="I10" s="38">
        <f t="shared" si="4"/>
        <v>3200</v>
      </c>
      <c r="J10" s="38">
        <f t="shared" si="4"/>
        <v>6400</v>
      </c>
      <c r="K10" s="38">
        <f t="shared" si="4"/>
        <v>12800</v>
      </c>
      <c r="L10" s="38">
        <f t="shared" si="4"/>
        <v>25600</v>
      </c>
      <c r="M10" s="38">
        <f t="shared" si="4"/>
        <v>51200</v>
      </c>
      <c r="N10" s="39">
        <f t="shared" si="4"/>
        <v>102400</v>
      </c>
      <c r="P10" s="43" t="s">
        <v>18</v>
      </c>
      <c r="Q10" s="44">
        <f t="shared" ref="Q10:AB10" si="15">STDEV(Q43:Q44)</f>
        <v>4.9497474683058368E-3</v>
      </c>
      <c r="R10" s="45">
        <f t="shared" si="15"/>
        <v>2.4913728688103747E-2</v>
      </c>
      <c r="S10" s="45">
        <f t="shared" si="15"/>
        <v>1.7159124792495827E-2</v>
      </c>
      <c r="T10" s="45">
        <f t="shared" si="15"/>
        <v>1.1313708498984771E-2</v>
      </c>
      <c r="U10" s="45">
        <f t="shared" si="15"/>
        <v>1.9233304448274095E-2</v>
      </c>
      <c r="V10" s="45">
        <f t="shared" si="15"/>
        <v>2.9085658697104388E-2</v>
      </c>
      <c r="W10" s="45">
        <f t="shared" si="15"/>
        <v>2.8991378028648346E-2</v>
      </c>
      <c r="X10" s="45">
        <f t="shared" si="15"/>
        <v>1.5226365785848073E-2</v>
      </c>
      <c r="Y10" s="45">
        <f t="shared" si="15"/>
        <v>1.079516376181687E-2</v>
      </c>
      <c r="Z10" s="45">
        <f t="shared" si="15"/>
        <v>6.1989696841043256E-3</v>
      </c>
      <c r="AA10" s="45">
        <f t="shared" si="15"/>
        <v>3.2409058447360824E-3</v>
      </c>
      <c r="AB10" s="46">
        <f t="shared" si="15"/>
        <v>7.0710678118654751E-4</v>
      </c>
      <c r="AD10" s="101">
        <v>14015</v>
      </c>
      <c r="AE10" s="110">
        <v>1</v>
      </c>
      <c r="AF10" s="103">
        <f>((C38/AVERAGE($Q$7:$R$7))*100)*$B$10</f>
        <v>0</v>
      </c>
      <c r="AG10" s="104">
        <f t="shared" ref="AG10:AQ10" si="16">((D38/AVERAGE($Q$7:$R$7))*100)*$B$10</f>
        <v>0</v>
      </c>
      <c r="AH10" s="104">
        <f t="shared" si="16"/>
        <v>0</v>
      </c>
      <c r="AI10" s="104">
        <f t="shared" si="16"/>
        <v>0</v>
      </c>
      <c r="AJ10" s="104">
        <f t="shared" si="16"/>
        <v>0</v>
      </c>
      <c r="AK10" s="104">
        <f t="shared" si="16"/>
        <v>0</v>
      </c>
      <c r="AL10" s="104">
        <f t="shared" si="16"/>
        <v>0</v>
      </c>
      <c r="AM10" s="104">
        <f t="shared" si="16"/>
        <v>0</v>
      </c>
      <c r="AN10" s="104">
        <f t="shared" si="16"/>
        <v>0</v>
      </c>
      <c r="AO10" s="104">
        <f t="shared" si="16"/>
        <v>0</v>
      </c>
      <c r="AP10" s="104">
        <f t="shared" si="16"/>
        <v>0</v>
      </c>
      <c r="AQ10" s="105">
        <f t="shared" si="16"/>
        <v>0</v>
      </c>
    </row>
    <row r="11" spans="1:43" x14ac:dyDescent="0.25">
      <c r="A11" s="35">
        <v>14016</v>
      </c>
      <c r="B11" s="61">
        <v>1</v>
      </c>
      <c r="C11" s="37">
        <f t="shared" si="0"/>
        <v>50</v>
      </c>
      <c r="D11" s="38">
        <f t="shared" si="4"/>
        <v>100</v>
      </c>
      <c r="E11" s="38">
        <f t="shared" si="4"/>
        <v>200</v>
      </c>
      <c r="F11" s="38">
        <f t="shared" si="4"/>
        <v>400</v>
      </c>
      <c r="G11" s="38">
        <f t="shared" si="4"/>
        <v>800</v>
      </c>
      <c r="H11" s="38">
        <f t="shared" si="4"/>
        <v>1600</v>
      </c>
      <c r="I11" s="38">
        <f t="shared" si="4"/>
        <v>3200</v>
      </c>
      <c r="J11" s="38">
        <f t="shared" si="4"/>
        <v>6400</v>
      </c>
      <c r="K11" s="38">
        <f t="shared" si="4"/>
        <v>12800</v>
      </c>
      <c r="L11" s="38">
        <f t="shared" si="4"/>
        <v>25600</v>
      </c>
      <c r="M11" s="38">
        <f t="shared" si="4"/>
        <v>51200</v>
      </c>
      <c r="N11" s="39">
        <f t="shared" si="4"/>
        <v>102400</v>
      </c>
      <c r="P11" s="47" t="s">
        <v>21</v>
      </c>
      <c r="Q11" s="48">
        <f t="shared" ref="Q11:AB11" si="17">AVERAGE(Q48:Q49)</f>
        <v>0.56018333300000001</v>
      </c>
      <c r="R11" s="49">
        <f t="shared" si="17"/>
        <v>0.53400000000000003</v>
      </c>
      <c r="S11" s="49">
        <f t="shared" si="17"/>
        <v>0.48179166649999999</v>
      </c>
      <c r="T11" s="49">
        <f t="shared" si="17"/>
        <v>0.46658333299999999</v>
      </c>
      <c r="U11" s="49">
        <f t="shared" si="17"/>
        <v>0.39284166649999996</v>
      </c>
      <c r="V11" s="49">
        <f t="shared" si="17"/>
        <v>0.28988333300000002</v>
      </c>
      <c r="W11" s="49">
        <f t="shared" si="17"/>
        <v>0.18049999999999999</v>
      </c>
      <c r="X11" s="49">
        <f t="shared" si="17"/>
        <v>8.6499999999999994E-2</v>
      </c>
      <c r="Y11" s="49">
        <f t="shared" si="17"/>
        <v>4.6591666500000004E-2</v>
      </c>
      <c r="Z11" s="49">
        <f t="shared" si="17"/>
        <v>1.55E-2</v>
      </c>
      <c r="AA11" s="49">
        <f t="shared" si="17"/>
        <v>3.5000000000000001E-3</v>
      </c>
      <c r="AB11" s="50">
        <f t="shared" si="17"/>
        <v>3.33333E-4</v>
      </c>
      <c r="AD11" s="101">
        <v>14016</v>
      </c>
      <c r="AE11" s="110">
        <v>1</v>
      </c>
      <c r="AF11" s="103">
        <f>((C39/AVERAGE($Q$7:$R$7))*100)*$B$11</f>
        <v>0</v>
      </c>
      <c r="AG11" s="104">
        <f t="shared" ref="AG11:AQ11" si="18">((D39/AVERAGE($Q$7:$R$7))*100)*$B$11</f>
        <v>0</v>
      </c>
      <c r="AH11" s="104">
        <f t="shared" si="18"/>
        <v>0</v>
      </c>
      <c r="AI11" s="104">
        <f t="shared" si="18"/>
        <v>0</v>
      </c>
      <c r="AJ11" s="104">
        <f t="shared" si="18"/>
        <v>0</v>
      </c>
      <c r="AK11" s="104">
        <f t="shared" si="18"/>
        <v>0</v>
      </c>
      <c r="AL11" s="104">
        <f t="shared" si="18"/>
        <v>0</v>
      </c>
      <c r="AM11" s="104">
        <f t="shared" si="18"/>
        <v>0</v>
      </c>
      <c r="AN11" s="104">
        <f t="shared" si="18"/>
        <v>0</v>
      </c>
      <c r="AO11" s="104">
        <f t="shared" si="18"/>
        <v>0</v>
      </c>
      <c r="AP11" s="104">
        <f t="shared" si="18"/>
        <v>0</v>
      </c>
      <c r="AQ11" s="105">
        <f t="shared" si="18"/>
        <v>0</v>
      </c>
    </row>
    <row r="12" spans="1:43" ht="15.75" thickBot="1" x14ac:dyDescent="0.3">
      <c r="A12" s="35">
        <v>14017</v>
      </c>
      <c r="B12" s="61">
        <v>1</v>
      </c>
      <c r="C12" s="37">
        <f t="shared" si="0"/>
        <v>50</v>
      </c>
      <c r="D12" s="38">
        <f t="shared" si="4"/>
        <v>100</v>
      </c>
      <c r="E12" s="38">
        <f t="shared" si="4"/>
        <v>200</v>
      </c>
      <c r="F12" s="38">
        <f t="shared" si="4"/>
        <v>400</v>
      </c>
      <c r="G12" s="38">
        <f t="shared" si="4"/>
        <v>800</v>
      </c>
      <c r="H12" s="38">
        <f t="shared" si="4"/>
        <v>1600</v>
      </c>
      <c r="I12" s="38">
        <f t="shared" si="4"/>
        <v>3200</v>
      </c>
      <c r="J12" s="38">
        <f t="shared" si="4"/>
        <v>6400</v>
      </c>
      <c r="K12" s="38">
        <f t="shared" si="4"/>
        <v>12800</v>
      </c>
      <c r="L12" s="38">
        <f t="shared" si="4"/>
        <v>25600</v>
      </c>
      <c r="M12" s="38">
        <f t="shared" si="4"/>
        <v>51200</v>
      </c>
      <c r="N12" s="39">
        <f t="shared" si="4"/>
        <v>102400</v>
      </c>
      <c r="P12" s="47" t="s">
        <v>18</v>
      </c>
      <c r="Q12" s="56">
        <f t="shared" ref="Q12:AB12" si="19">STDEV(Q48:Q49)</f>
        <v>1.4566399692442845E-2</v>
      </c>
      <c r="R12" s="57">
        <f t="shared" si="19"/>
        <v>2.8284271247461926E-2</v>
      </c>
      <c r="S12" s="57">
        <f t="shared" si="19"/>
        <v>1.0194122997808317E-2</v>
      </c>
      <c r="T12" s="57">
        <f t="shared" si="19"/>
        <v>3.040559159102153E-2</v>
      </c>
      <c r="U12" s="57">
        <f t="shared" si="19"/>
        <v>4.1236110691897747E-2</v>
      </c>
      <c r="V12" s="57">
        <f t="shared" si="19"/>
        <v>3.6910973977937758E-2</v>
      </c>
      <c r="W12" s="57">
        <f t="shared" si="19"/>
        <v>2.8991378028648585E-2</v>
      </c>
      <c r="X12" s="57">
        <f t="shared" si="19"/>
        <v>1.3435028842544472E-2</v>
      </c>
      <c r="Y12" s="57">
        <f t="shared" si="19"/>
        <v>1.6133819959775302E-2</v>
      </c>
      <c r="Z12" s="57">
        <f t="shared" si="19"/>
        <v>7.7781745930520264E-3</v>
      </c>
      <c r="AA12" s="57">
        <f t="shared" si="19"/>
        <v>3.5355339059327368E-3</v>
      </c>
      <c r="AB12" s="58" t="e">
        <f t="shared" si="19"/>
        <v>#DIV/0!</v>
      </c>
      <c r="AD12" s="101">
        <v>14017</v>
      </c>
      <c r="AE12" s="110">
        <v>1</v>
      </c>
      <c r="AF12" s="103">
        <f>((C40/AVERAGE($Q$7:$R$7))*100)*$B$12</f>
        <v>0</v>
      </c>
      <c r="AG12" s="104">
        <f t="shared" ref="AG12:AQ12" si="20">((D40/AVERAGE($Q$7:$R$7))*100)*$B$12</f>
        <v>0</v>
      </c>
      <c r="AH12" s="104">
        <f t="shared" si="20"/>
        <v>0</v>
      </c>
      <c r="AI12" s="104">
        <f t="shared" si="20"/>
        <v>0</v>
      </c>
      <c r="AJ12" s="104">
        <f t="shared" si="20"/>
        <v>0</v>
      </c>
      <c r="AK12" s="104">
        <f t="shared" si="20"/>
        <v>0</v>
      </c>
      <c r="AL12" s="104">
        <f t="shared" si="20"/>
        <v>0</v>
      </c>
      <c r="AM12" s="104">
        <f t="shared" si="20"/>
        <v>0</v>
      </c>
      <c r="AN12" s="104">
        <f t="shared" si="20"/>
        <v>0</v>
      </c>
      <c r="AO12" s="104">
        <f t="shared" si="20"/>
        <v>0</v>
      </c>
      <c r="AP12" s="104">
        <f t="shared" si="20"/>
        <v>0</v>
      </c>
      <c r="AQ12" s="105">
        <f t="shared" si="20"/>
        <v>0</v>
      </c>
    </row>
    <row r="13" spans="1:43" ht="15.75" thickBot="1" x14ac:dyDescent="0.3">
      <c r="A13" s="51">
        <v>14018</v>
      </c>
      <c r="B13" s="62">
        <v>1</v>
      </c>
      <c r="C13" s="53">
        <f t="shared" si="0"/>
        <v>50</v>
      </c>
      <c r="D13" s="54">
        <f t="shared" si="4"/>
        <v>100</v>
      </c>
      <c r="E13" s="54">
        <f t="shared" si="4"/>
        <v>200</v>
      </c>
      <c r="F13" s="54">
        <f t="shared" si="4"/>
        <v>400</v>
      </c>
      <c r="G13" s="54">
        <f t="shared" si="4"/>
        <v>800</v>
      </c>
      <c r="H13" s="54">
        <f t="shared" si="4"/>
        <v>1600</v>
      </c>
      <c r="I13" s="54">
        <f t="shared" si="4"/>
        <v>3200</v>
      </c>
      <c r="J13" s="54">
        <f t="shared" si="4"/>
        <v>6400</v>
      </c>
      <c r="K13" s="54">
        <f t="shared" si="4"/>
        <v>12800</v>
      </c>
      <c r="L13" s="54">
        <f t="shared" si="4"/>
        <v>25600</v>
      </c>
      <c r="M13" s="54">
        <f t="shared" si="4"/>
        <v>51200</v>
      </c>
      <c r="N13" s="55">
        <f t="shared" si="4"/>
        <v>102400</v>
      </c>
      <c r="P13" s="31" t="s">
        <v>22</v>
      </c>
      <c r="Q13" s="40">
        <f t="shared" ref="Q13:AB13" si="21">AVERAGE(Q53:Q54)</f>
        <v>0.46250000000000002</v>
      </c>
      <c r="R13" s="41">
        <f t="shared" si="21"/>
        <v>0.42449999999999999</v>
      </c>
      <c r="S13" s="41">
        <f t="shared" si="21"/>
        <v>0.38600000000000001</v>
      </c>
      <c r="T13" s="41">
        <f t="shared" si="21"/>
        <v>0.40149999999999997</v>
      </c>
      <c r="U13" s="41">
        <f t="shared" si="21"/>
        <v>0.3135</v>
      </c>
      <c r="V13" s="41">
        <f t="shared" si="21"/>
        <v>0.26150000000000001</v>
      </c>
      <c r="W13" s="41">
        <f t="shared" si="21"/>
        <v>0.13713333350000001</v>
      </c>
      <c r="X13" s="41">
        <f t="shared" si="21"/>
        <v>6.8683333499999999E-2</v>
      </c>
      <c r="Y13" s="41">
        <f t="shared" si="21"/>
        <v>2.8999999999999998E-2</v>
      </c>
      <c r="Z13" s="41">
        <f t="shared" si="21"/>
        <v>7.7333335E-3</v>
      </c>
      <c r="AA13" s="41">
        <f t="shared" si="21"/>
        <v>5.7083350000000004E-4</v>
      </c>
      <c r="AB13" s="42">
        <f t="shared" si="21"/>
        <v>1E-3</v>
      </c>
      <c r="AD13" s="106">
        <v>14018</v>
      </c>
      <c r="AE13" s="111">
        <v>1</v>
      </c>
      <c r="AF13" s="103">
        <f>((C41/AVERAGE($Q$7:$R$7))*100)*$B$13</f>
        <v>0</v>
      </c>
      <c r="AG13" s="104">
        <f t="shared" ref="AG13:AQ13" si="22">((D41/AVERAGE($Q$7:$R$7))*100)*$B$13</f>
        <v>0</v>
      </c>
      <c r="AH13" s="104">
        <f t="shared" si="22"/>
        <v>0</v>
      </c>
      <c r="AI13" s="104">
        <f t="shared" si="22"/>
        <v>0</v>
      </c>
      <c r="AJ13" s="104">
        <f t="shared" si="22"/>
        <v>0</v>
      </c>
      <c r="AK13" s="104">
        <f t="shared" si="22"/>
        <v>0</v>
      </c>
      <c r="AL13" s="104">
        <f t="shared" si="22"/>
        <v>0</v>
      </c>
      <c r="AM13" s="104">
        <f t="shared" si="22"/>
        <v>0</v>
      </c>
      <c r="AN13" s="104">
        <f t="shared" si="22"/>
        <v>0</v>
      </c>
      <c r="AO13" s="104">
        <f t="shared" si="22"/>
        <v>0</v>
      </c>
      <c r="AP13" s="104">
        <f t="shared" si="22"/>
        <v>0</v>
      </c>
      <c r="AQ13" s="105">
        <f t="shared" si="22"/>
        <v>0</v>
      </c>
    </row>
    <row r="14" spans="1:43" ht="15.75" thickBot="1" x14ac:dyDescent="0.3">
      <c r="A14" s="59">
        <v>14019</v>
      </c>
      <c r="B14" s="63">
        <v>1</v>
      </c>
      <c r="C14" s="28">
        <f t="shared" si="0"/>
        <v>50</v>
      </c>
      <c r="D14" s="29">
        <f t="shared" si="4"/>
        <v>100</v>
      </c>
      <c r="E14" s="29">
        <f t="shared" si="4"/>
        <v>200</v>
      </c>
      <c r="F14" s="29">
        <f t="shared" si="4"/>
        <v>400</v>
      </c>
      <c r="G14" s="29">
        <f t="shared" si="4"/>
        <v>800</v>
      </c>
      <c r="H14" s="29">
        <f t="shared" si="4"/>
        <v>1600</v>
      </c>
      <c r="I14" s="29">
        <f t="shared" si="4"/>
        <v>3200</v>
      </c>
      <c r="J14" s="29">
        <f t="shared" si="4"/>
        <v>6400</v>
      </c>
      <c r="K14" s="29">
        <f t="shared" si="4"/>
        <v>12800</v>
      </c>
      <c r="L14" s="29">
        <f t="shared" si="4"/>
        <v>25600</v>
      </c>
      <c r="M14" s="29">
        <f t="shared" si="4"/>
        <v>51200</v>
      </c>
      <c r="N14" s="30">
        <f t="shared" si="4"/>
        <v>102400</v>
      </c>
      <c r="P14" s="43" t="s">
        <v>18</v>
      </c>
      <c r="Q14" s="44">
        <f t="shared" ref="Q14:AB14" si="23">STDEV(Q53:Q54)</f>
        <v>3.7476659402887011E-2</v>
      </c>
      <c r="R14" s="45">
        <f t="shared" si="23"/>
        <v>1.6263455967290608E-2</v>
      </c>
      <c r="S14" s="45">
        <f t="shared" si="23"/>
        <v>1.1313708498984771E-2</v>
      </c>
      <c r="T14" s="45">
        <f t="shared" si="23"/>
        <v>4.1719300090006302E-2</v>
      </c>
      <c r="U14" s="45">
        <f t="shared" si="23"/>
        <v>7.7781745930520299E-3</v>
      </c>
      <c r="V14" s="45">
        <f t="shared" si="23"/>
        <v>2.1213203435596446E-3</v>
      </c>
      <c r="W14" s="45">
        <f t="shared" si="23"/>
        <v>1.9610427829204427E-2</v>
      </c>
      <c r="X14" s="45">
        <f t="shared" si="23"/>
        <v>8.0374473151893482E-3</v>
      </c>
      <c r="Y14" s="45">
        <f t="shared" si="23"/>
        <v>1.4142135623730939E-3</v>
      </c>
      <c r="Z14" s="45">
        <f t="shared" si="23"/>
        <v>1.7913369433036597E-3</v>
      </c>
      <c r="AA14" s="45">
        <f t="shared" si="23"/>
        <v>6.0693308481619295E-4</v>
      </c>
      <c r="AB14" s="46">
        <f t="shared" si="23"/>
        <v>1.414213562373095E-3</v>
      </c>
      <c r="AD14" s="108">
        <v>14019</v>
      </c>
      <c r="AE14" s="112">
        <v>1</v>
      </c>
      <c r="AF14" s="103">
        <f>((C42/AVERAGE($Q$9:$R$9))*100)*$B$14</f>
        <v>0</v>
      </c>
      <c r="AG14" s="104">
        <f t="shared" ref="AG14:AQ14" si="24">((D42/AVERAGE($Q$9:$R$9))*100)*$B$14</f>
        <v>0</v>
      </c>
      <c r="AH14" s="104">
        <f t="shared" si="24"/>
        <v>0</v>
      </c>
      <c r="AI14" s="104">
        <f t="shared" si="24"/>
        <v>0</v>
      </c>
      <c r="AJ14" s="104">
        <f t="shared" si="24"/>
        <v>0</v>
      </c>
      <c r="AK14" s="104">
        <f t="shared" si="24"/>
        <v>0</v>
      </c>
      <c r="AL14" s="104">
        <f t="shared" si="24"/>
        <v>0</v>
      </c>
      <c r="AM14" s="104">
        <f t="shared" si="24"/>
        <v>0</v>
      </c>
      <c r="AN14" s="104">
        <f t="shared" si="24"/>
        <v>0</v>
      </c>
      <c r="AO14" s="104">
        <f t="shared" si="24"/>
        <v>0</v>
      </c>
      <c r="AP14" s="104">
        <f t="shared" si="24"/>
        <v>0</v>
      </c>
      <c r="AQ14" s="105">
        <f t="shared" si="24"/>
        <v>0</v>
      </c>
    </row>
    <row r="15" spans="1:43" x14ac:dyDescent="0.25">
      <c r="A15" s="35">
        <v>14020</v>
      </c>
      <c r="B15" s="64">
        <v>1</v>
      </c>
      <c r="C15" s="37">
        <f t="shared" si="0"/>
        <v>50</v>
      </c>
      <c r="D15" s="38">
        <f t="shared" si="4"/>
        <v>100</v>
      </c>
      <c r="E15" s="38">
        <f t="shared" si="4"/>
        <v>200</v>
      </c>
      <c r="F15" s="38">
        <f t="shared" si="4"/>
        <v>400</v>
      </c>
      <c r="G15" s="38">
        <f t="shared" si="4"/>
        <v>800</v>
      </c>
      <c r="H15" s="38">
        <f t="shared" si="4"/>
        <v>1600</v>
      </c>
      <c r="I15" s="38">
        <f t="shared" si="4"/>
        <v>3200</v>
      </c>
      <c r="J15" s="38">
        <f t="shared" si="4"/>
        <v>6400</v>
      </c>
      <c r="K15" s="38">
        <f t="shared" si="4"/>
        <v>12800</v>
      </c>
      <c r="L15" s="38">
        <f t="shared" si="4"/>
        <v>25600</v>
      </c>
      <c r="M15" s="38">
        <f t="shared" si="4"/>
        <v>51200</v>
      </c>
      <c r="N15" s="39">
        <f t="shared" si="4"/>
        <v>102400</v>
      </c>
      <c r="AD15" s="101">
        <v>14020</v>
      </c>
      <c r="AE15" s="113">
        <v>1</v>
      </c>
      <c r="AF15" s="103">
        <f>((C43/AVERAGE($Q$9:$R$9))*100)*$B$15</f>
        <v>0</v>
      </c>
      <c r="AG15" s="104">
        <f t="shared" ref="AG15:AQ15" si="25">((D43/AVERAGE($Q$9:$R$9))*100)*$B$15</f>
        <v>0</v>
      </c>
      <c r="AH15" s="104">
        <f t="shared" si="25"/>
        <v>0</v>
      </c>
      <c r="AI15" s="104">
        <f t="shared" si="25"/>
        <v>0</v>
      </c>
      <c r="AJ15" s="104">
        <f t="shared" si="25"/>
        <v>0</v>
      </c>
      <c r="AK15" s="104">
        <f t="shared" si="25"/>
        <v>0</v>
      </c>
      <c r="AL15" s="104">
        <f t="shared" si="25"/>
        <v>0</v>
      </c>
      <c r="AM15" s="104">
        <f t="shared" si="25"/>
        <v>0</v>
      </c>
      <c r="AN15" s="104">
        <f t="shared" si="25"/>
        <v>0</v>
      </c>
      <c r="AO15" s="104">
        <f t="shared" si="25"/>
        <v>0</v>
      </c>
      <c r="AP15" s="104">
        <f t="shared" si="25"/>
        <v>0</v>
      </c>
      <c r="AQ15" s="105">
        <f t="shared" si="25"/>
        <v>0</v>
      </c>
    </row>
    <row r="16" spans="1:43" x14ac:dyDescent="0.25">
      <c r="A16" s="35">
        <v>14021</v>
      </c>
      <c r="B16" s="64">
        <v>1</v>
      </c>
      <c r="C16" s="37">
        <f t="shared" si="0"/>
        <v>50</v>
      </c>
      <c r="D16" s="38">
        <f t="shared" si="4"/>
        <v>100</v>
      </c>
      <c r="E16" s="38">
        <f t="shared" si="4"/>
        <v>200</v>
      </c>
      <c r="F16" s="38">
        <f t="shared" si="4"/>
        <v>400</v>
      </c>
      <c r="G16" s="38">
        <f t="shared" si="4"/>
        <v>800</v>
      </c>
      <c r="H16" s="38">
        <f t="shared" si="4"/>
        <v>1600</v>
      </c>
      <c r="I16" s="38">
        <f t="shared" si="4"/>
        <v>3200</v>
      </c>
      <c r="J16" s="38">
        <f t="shared" si="4"/>
        <v>6400</v>
      </c>
      <c r="K16" s="38">
        <f t="shared" si="4"/>
        <v>12800</v>
      </c>
      <c r="L16" s="38">
        <f t="shared" si="4"/>
        <v>25600</v>
      </c>
      <c r="M16" s="38">
        <f t="shared" si="4"/>
        <v>51200</v>
      </c>
      <c r="N16" s="39">
        <f t="shared" si="4"/>
        <v>102400</v>
      </c>
      <c r="AD16" s="101">
        <v>14021</v>
      </c>
      <c r="AE16" s="113">
        <v>1</v>
      </c>
      <c r="AF16" s="103">
        <f>((C44/AVERAGE($Q$9:$R$9))*100)*$B$16</f>
        <v>0</v>
      </c>
      <c r="AG16" s="104">
        <f t="shared" ref="AG16:AQ16" si="26">((D44/AVERAGE($Q$9:$R$9))*100)*$B$16</f>
        <v>0</v>
      </c>
      <c r="AH16" s="104">
        <f t="shared" si="26"/>
        <v>0</v>
      </c>
      <c r="AI16" s="104">
        <f t="shared" si="26"/>
        <v>0</v>
      </c>
      <c r="AJ16" s="104">
        <f t="shared" si="26"/>
        <v>0</v>
      </c>
      <c r="AK16" s="104">
        <f t="shared" si="26"/>
        <v>0</v>
      </c>
      <c r="AL16" s="104">
        <f t="shared" si="26"/>
        <v>0</v>
      </c>
      <c r="AM16" s="104">
        <f t="shared" si="26"/>
        <v>0</v>
      </c>
      <c r="AN16" s="104">
        <f t="shared" si="26"/>
        <v>0</v>
      </c>
      <c r="AO16" s="104">
        <f t="shared" si="26"/>
        <v>0</v>
      </c>
      <c r="AP16" s="104">
        <f t="shared" si="26"/>
        <v>0</v>
      </c>
      <c r="AQ16" s="105">
        <f t="shared" si="26"/>
        <v>0</v>
      </c>
    </row>
    <row r="17" spans="1:43" x14ac:dyDescent="0.25">
      <c r="A17" s="35">
        <v>14022</v>
      </c>
      <c r="B17" s="64">
        <v>1</v>
      </c>
      <c r="C17" s="37">
        <f t="shared" si="0"/>
        <v>50</v>
      </c>
      <c r="D17" s="38">
        <f t="shared" si="4"/>
        <v>100</v>
      </c>
      <c r="E17" s="38">
        <f t="shared" si="4"/>
        <v>200</v>
      </c>
      <c r="F17" s="38">
        <f t="shared" si="4"/>
        <v>400</v>
      </c>
      <c r="G17" s="38">
        <f t="shared" si="4"/>
        <v>800</v>
      </c>
      <c r="H17" s="38">
        <f t="shared" si="4"/>
        <v>1600</v>
      </c>
      <c r="I17" s="38">
        <f t="shared" si="4"/>
        <v>3200</v>
      </c>
      <c r="J17" s="38">
        <f t="shared" si="4"/>
        <v>6400</v>
      </c>
      <c r="K17" s="38">
        <f t="shared" si="4"/>
        <v>12800</v>
      </c>
      <c r="L17" s="38">
        <f t="shared" si="4"/>
        <v>25600</v>
      </c>
      <c r="M17" s="38">
        <f t="shared" si="4"/>
        <v>51200</v>
      </c>
      <c r="N17" s="39">
        <f t="shared" si="4"/>
        <v>102400</v>
      </c>
      <c r="AD17" s="101">
        <v>14022</v>
      </c>
      <c r="AE17" s="113">
        <v>1</v>
      </c>
      <c r="AF17" s="103">
        <f>((C45/AVERAGE($Q$9:$R$9))*100)*$B$17</f>
        <v>0</v>
      </c>
      <c r="AG17" s="104">
        <f t="shared" ref="AG17:AQ17" si="27">((D45/AVERAGE($Q$9:$R$9))*100)*$B$17</f>
        <v>0</v>
      </c>
      <c r="AH17" s="104">
        <f t="shared" si="27"/>
        <v>0</v>
      </c>
      <c r="AI17" s="104">
        <f t="shared" si="27"/>
        <v>0</v>
      </c>
      <c r="AJ17" s="104">
        <f t="shared" si="27"/>
        <v>0</v>
      </c>
      <c r="AK17" s="104">
        <f t="shared" si="27"/>
        <v>0</v>
      </c>
      <c r="AL17" s="104">
        <f t="shared" si="27"/>
        <v>0</v>
      </c>
      <c r="AM17" s="104">
        <f t="shared" si="27"/>
        <v>0</v>
      </c>
      <c r="AN17" s="104">
        <f t="shared" si="27"/>
        <v>0</v>
      </c>
      <c r="AO17" s="104">
        <f t="shared" si="27"/>
        <v>0</v>
      </c>
      <c r="AP17" s="104">
        <f t="shared" si="27"/>
        <v>0</v>
      </c>
      <c r="AQ17" s="105">
        <f t="shared" si="27"/>
        <v>0</v>
      </c>
    </row>
    <row r="18" spans="1:43" ht="15.75" thickBot="1" x14ac:dyDescent="0.3">
      <c r="A18" s="51">
        <v>14023</v>
      </c>
      <c r="B18" s="65">
        <v>1</v>
      </c>
      <c r="C18" s="53">
        <f t="shared" si="0"/>
        <v>50</v>
      </c>
      <c r="D18" s="54">
        <f t="shared" si="4"/>
        <v>100</v>
      </c>
      <c r="E18" s="54">
        <f t="shared" si="4"/>
        <v>200</v>
      </c>
      <c r="F18" s="54">
        <f t="shared" si="4"/>
        <v>400</v>
      </c>
      <c r="G18" s="54">
        <f t="shared" si="4"/>
        <v>800</v>
      </c>
      <c r="H18" s="54">
        <f t="shared" si="4"/>
        <v>1600</v>
      </c>
      <c r="I18" s="54">
        <f t="shared" si="4"/>
        <v>3200</v>
      </c>
      <c r="J18" s="54">
        <f t="shared" si="4"/>
        <v>6400</v>
      </c>
      <c r="K18" s="54">
        <f t="shared" si="4"/>
        <v>12800</v>
      </c>
      <c r="L18" s="54">
        <f t="shared" si="4"/>
        <v>25600</v>
      </c>
      <c r="M18" s="54">
        <f t="shared" si="4"/>
        <v>51200</v>
      </c>
      <c r="N18" s="55">
        <f t="shared" si="4"/>
        <v>102400</v>
      </c>
      <c r="AD18" s="106">
        <v>14023</v>
      </c>
      <c r="AE18" s="114">
        <v>1</v>
      </c>
      <c r="AF18" s="103">
        <f>((C46/AVERAGE($Q$9:$R$9))*100)*$B$18</f>
        <v>0</v>
      </c>
      <c r="AG18" s="104">
        <f t="shared" ref="AG18:AQ18" si="28">((D46/AVERAGE($Q$9:$R$9))*100)*$B$18</f>
        <v>0</v>
      </c>
      <c r="AH18" s="104">
        <f t="shared" si="28"/>
        <v>0</v>
      </c>
      <c r="AI18" s="104">
        <f t="shared" si="28"/>
        <v>0</v>
      </c>
      <c r="AJ18" s="104">
        <f t="shared" si="28"/>
        <v>0</v>
      </c>
      <c r="AK18" s="104">
        <f t="shared" si="28"/>
        <v>0</v>
      </c>
      <c r="AL18" s="104">
        <f t="shared" si="28"/>
        <v>0</v>
      </c>
      <c r="AM18" s="104">
        <f t="shared" si="28"/>
        <v>0</v>
      </c>
      <c r="AN18" s="104">
        <f t="shared" si="28"/>
        <v>0</v>
      </c>
      <c r="AO18" s="104">
        <f t="shared" si="28"/>
        <v>0</v>
      </c>
      <c r="AP18" s="104">
        <f t="shared" si="28"/>
        <v>0</v>
      </c>
      <c r="AQ18" s="105">
        <f t="shared" si="28"/>
        <v>0</v>
      </c>
    </row>
    <row r="19" spans="1:43" x14ac:dyDescent="0.25">
      <c r="A19" s="59">
        <v>14024</v>
      </c>
      <c r="B19" s="66">
        <v>1</v>
      </c>
      <c r="C19" s="28">
        <f t="shared" si="0"/>
        <v>50</v>
      </c>
      <c r="D19" s="29">
        <f t="shared" si="4"/>
        <v>100</v>
      </c>
      <c r="E19" s="29">
        <f t="shared" si="4"/>
        <v>200</v>
      </c>
      <c r="F19" s="29">
        <f t="shared" si="4"/>
        <v>400</v>
      </c>
      <c r="G19" s="29">
        <f t="shared" si="4"/>
        <v>800</v>
      </c>
      <c r="H19" s="29">
        <f t="shared" si="4"/>
        <v>1600</v>
      </c>
      <c r="I19" s="29">
        <f>H19*2</f>
        <v>3200</v>
      </c>
      <c r="J19" s="29">
        <f t="shared" si="4"/>
        <v>6400</v>
      </c>
      <c r="K19" s="29">
        <f t="shared" si="4"/>
        <v>12800</v>
      </c>
      <c r="L19" s="29">
        <f t="shared" si="4"/>
        <v>25600</v>
      </c>
      <c r="M19" s="29">
        <f t="shared" si="4"/>
        <v>51200</v>
      </c>
      <c r="N19" s="30">
        <f t="shared" si="4"/>
        <v>102400</v>
      </c>
      <c r="AD19" s="108">
        <v>14024</v>
      </c>
      <c r="AE19" s="115">
        <v>1</v>
      </c>
      <c r="AF19" s="103">
        <f>((C47/AVERAGE($Q$11:$R$11))*100)*$B$19</f>
        <v>0</v>
      </c>
      <c r="AG19" s="104">
        <f t="shared" ref="AG19:AQ19" si="29">((D47/AVERAGE($Q$11:$R$11))*100)*$B$19</f>
        <v>0</v>
      </c>
      <c r="AH19" s="104">
        <f t="shared" si="29"/>
        <v>0</v>
      </c>
      <c r="AI19" s="104">
        <f t="shared" si="29"/>
        <v>0</v>
      </c>
      <c r="AJ19" s="104">
        <f t="shared" si="29"/>
        <v>0</v>
      </c>
      <c r="AK19" s="104">
        <f t="shared" si="29"/>
        <v>0</v>
      </c>
      <c r="AL19" s="104">
        <f t="shared" si="29"/>
        <v>0</v>
      </c>
      <c r="AM19" s="104">
        <f t="shared" si="29"/>
        <v>0</v>
      </c>
      <c r="AN19" s="104">
        <f t="shared" si="29"/>
        <v>0</v>
      </c>
      <c r="AO19" s="104">
        <f t="shared" si="29"/>
        <v>0</v>
      </c>
      <c r="AP19" s="104">
        <f t="shared" si="29"/>
        <v>0</v>
      </c>
      <c r="AQ19" s="105">
        <f t="shared" si="29"/>
        <v>0</v>
      </c>
    </row>
    <row r="20" spans="1:43" x14ac:dyDescent="0.25">
      <c r="A20" s="35">
        <v>14025</v>
      </c>
      <c r="B20" s="67">
        <v>1</v>
      </c>
      <c r="C20" s="37">
        <f t="shared" si="0"/>
        <v>50</v>
      </c>
      <c r="D20" s="38">
        <f t="shared" si="4"/>
        <v>100</v>
      </c>
      <c r="E20" s="38">
        <f t="shared" si="4"/>
        <v>200</v>
      </c>
      <c r="F20" s="38">
        <f t="shared" si="4"/>
        <v>400</v>
      </c>
      <c r="G20" s="38">
        <f t="shared" si="4"/>
        <v>800</v>
      </c>
      <c r="H20" s="38">
        <f t="shared" si="4"/>
        <v>1600</v>
      </c>
      <c r="I20" s="38">
        <f t="shared" si="4"/>
        <v>3200</v>
      </c>
      <c r="J20" s="38">
        <f t="shared" si="4"/>
        <v>6400</v>
      </c>
      <c r="K20" s="38">
        <f t="shared" si="4"/>
        <v>12800</v>
      </c>
      <c r="L20" s="38">
        <f t="shared" si="4"/>
        <v>25600</v>
      </c>
      <c r="M20" s="38">
        <f t="shared" si="4"/>
        <v>51200</v>
      </c>
      <c r="N20" s="39">
        <f t="shared" si="4"/>
        <v>102400</v>
      </c>
      <c r="AD20" s="101">
        <v>14025</v>
      </c>
      <c r="AE20" s="116">
        <v>1</v>
      </c>
      <c r="AF20" s="103">
        <f>((C48/AVERAGE($Q$11:$R$11))*100)*$B$20</f>
        <v>0</v>
      </c>
      <c r="AG20" s="104">
        <f t="shared" ref="AG20:AQ20" si="30">((D48/AVERAGE($Q$11:$R$11))*100)*$B$20</f>
        <v>0</v>
      </c>
      <c r="AH20" s="104">
        <f t="shared" si="30"/>
        <v>0</v>
      </c>
      <c r="AI20" s="104">
        <f t="shared" si="30"/>
        <v>0</v>
      </c>
      <c r="AJ20" s="104">
        <f t="shared" si="30"/>
        <v>0</v>
      </c>
      <c r="AK20" s="104">
        <f t="shared" si="30"/>
        <v>0</v>
      </c>
      <c r="AL20" s="104">
        <f t="shared" si="30"/>
        <v>0</v>
      </c>
      <c r="AM20" s="104">
        <f t="shared" si="30"/>
        <v>0</v>
      </c>
      <c r="AN20" s="104">
        <f t="shared" si="30"/>
        <v>0</v>
      </c>
      <c r="AO20" s="104">
        <f t="shared" si="30"/>
        <v>0</v>
      </c>
      <c r="AP20" s="104">
        <f t="shared" si="30"/>
        <v>0</v>
      </c>
      <c r="AQ20" s="105">
        <f t="shared" si="30"/>
        <v>0</v>
      </c>
    </row>
    <row r="21" spans="1:43" x14ac:dyDescent="0.25">
      <c r="A21" s="35">
        <v>14026</v>
      </c>
      <c r="B21" s="67">
        <v>1</v>
      </c>
      <c r="C21" s="37">
        <f t="shared" si="0"/>
        <v>50</v>
      </c>
      <c r="D21" s="38">
        <f t="shared" ref="D21:N28" si="31">C21*2</f>
        <v>100</v>
      </c>
      <c r="E21" s="38">
        <f t="shared" si="31"/>
        <v>200</v>
      </c>
      <c r="F21" s="38">
        <f t="shared" si="31"/>
        <v>400</v>
      </c>
      <c r="G21" s="38">
        <f t="shared" si="31"/>
        <v>800</v>
      </c>
      <c r="H21" s="38">
        <f t="shared" si="31"/>
        <v>1600</v>
      </c>
      <c r="I21" s="38">
        <f t="shared" si="31"/>
        <v>3200</v>
      </c>
      <c r="J21" s="38">
        <f t="shared" si="31"/>
        <v>6400</v>
      </c>
      <c r="K21" s="38">
        <f t="shared" si="31"/>
        <v>12800</v>
      </c>
      <c r="L21" s="38">
        <f t="shared" si="31"/>
        <v>25600</v>
      </c>
      <c r="M21" s="38">
        <f t="shared" si="31"/>
        <v>51200</v>
      </c>
      <c r="N21" s="39">
        <f t="shared" si="31"/>
        <v>102400</v>
      </c>
      <c r="AD21" s="101">
        <v>14026</v>
      </c>
      <c r="AE21" s="116">
        <v>1</v>
      </c>
      <c r="AF21" s="103">
        <f>((C49/AVERAGE($Q$11:$R$11))*100)*$B$21</f>
        <v>0</v>
      </c>
      <c r="AG21" s="104">
        <f t="shared" ref="AG21:AQ21" si="32">((D49/AVERAGE($Q$11:$R$11))*100)*$B$21</f>
        <v>0</v>
      </c>
      <c r="AH21" s="104">
        <f t="shared" si="32"/>
        <v>0</v>
      </c>
      <c r="AI21" s="104">
        <f t="shared" si="32"/>
        <v>0</v>
      </c>
      <c r="AJ21" s="104">
        <f t="shared" si="32"/>
        <v>0</v>
      </c>
      <c r="AK21" s="104">
        <f t="shared" si="32"/>
        <v>0</v>
      </c>
      <c r="AL21" s="104">
        <f t="shared" si="32"/>
        <v>0</v>
      </c>
      <c r="AM21" s="104">
        <f t="shared" si="32"/>
        <v>0</v>
      </c>
      <c r="AN21" s="104">
        <f t="shared" si="32"/>
        <v>0</v>
      </c>
      <c r="AO21" s="104">
        <f t="shared" si="32"/>
        <v>0</v>
      </c>
      <c r="AP21" s="104">
        <f t="shared" si="32"/>
        <v>0</v>
      </c>
      <c r="AQ21" s="105">
        <f t="shared" si="32"/>
        <v>0</v>
      </c>
    </row>
    <row r="22" spans="1:43" x14ac:dyDescent="0.25">
      <c r="A22" s="35">
        <v>14027</v>
      </c>
      <c r="B22" s="67">
        <v>1</v>
      </c>
      <c r="C22" s="37">
        <f t="shared" si="0"/>
        <v>50</v>
      </c>
      <c r="D22" s="38">
        <f t="shared" si="31"/>
        <v>100</v>
      </c>
      <c r="E22" s="38">
        <f t="shared" si="31"/>
        <v>200</v>
      </c>
      <c r="F22" s="38">
        <f t="shared" si="31"/>
        <v>400</v>
      </c>
      <c r="G22" s="38">
        <f t="shared" si="31"/>
        <v>800</v>
      </c>
      <c r="H22" s="38">
        <f t="shared" si="31"/>
        <v>1600</v>
      </c>
      <c r="I22" s="38">
        <f t="shared" si="31"/>
        <v>3200</v>
      </c>
      <c r="J22" s="38">
        <f t="shared" si="31"/>
        <v>6400</v>
      </c>
      <c r="K22" s="38">
        <f t="shared" si="31"/>
        <v>12800</v>
      </c>
      <c r="L22" s="38">
        <f t="shared" si="31"/>
        <v>25600</v>
      </c>
      <c r="M22" s="38">
        <f t="shared" si="31"/>
        <v>51200</v>
      </c>
      <c r="N22" s="39">
        <f t="shared" si="31"/>
        <v>102400</v>
      </c>
      <c r="AD22" s="101">
        <v>14027</v>
      </c>
      <c r="AE22" s="116">
        <v>1</v>
      </c>
      <c r="AF22" s="103">
        <f>((C50/AVERAGE($Q$11:$R$11))*100)*$B$22</f>
        <v>0</v>
      </c>
      <c r="AG22" s="104">
        <f t="shared" ref="AG22:AQ22" si="33">((D50/AVERAGE($Q$11:$R$11))*100)*$B$22</f>
        <v>0</v>
      </c>
      <c r="AH22" s="104">
        <f t="shared" si="33"/>
        <v>0</v>
      </c>
      <c r="AI22" s="104">
        <f t="shared" si="33"/>
        <v>0</v>
      </c>
      <c r="AJ22" s="104">
        <f t="shared" si="33"/>
        <v>0</v>
      </c>
      <c r="AK22" s="104">
        <f t="shared" si="33"/>
        <v>0</v>
      </c>
      <c r="AL22" s="104">
        <f t="shared" si="33"/>
        <v>0</v>
      </c>
      <c r="AM22" s="104">
        <f t="shared" si="33"/>
        <v>0</v>
      </c>
      <c r="AN22" s="104">
        <f t="shared" si="33"/>
        <v>0</v>
      </c>
      <c r="AO22" s="104">
        <f t="shared" si="33"/>
        <v>0</v>
      </c>
      <c r="AP22" s="104">
        <f t="shared" si="33"/>
        <v>0</v>
      </c>
      <c r="AQ22" s="105">
        <f t="shared" si="33"/>
        <v>0</v>
      </c>
    </row>
    <row r="23" spans="1:43" ht="15.75" thickBot="1" x14ac:dyDescent="0.3">
      <c r="A23" s="51">
        <v>14028</v>
      </c>
      <c r="B23" s="68">
        <v>1</v>
      </c>
      <c r="C23" s="53">
        <f t="shared" si="0"/>
        <v>50</v>
      </c>
      <c r="D23" s="54">
        <f t="shared" si="31"/>
        <v>100</v>
      </c>
      <c r="E23" s="54">
        <f t="shared" si="31"/>
        <v>200</v>
      </c>
      <c r="F23" s="54">
        <f t="shared" si="31"/>
        <v>400</v>
      </c>
      <c r="G23" s="54">
        <f t="shared" si="31"/>
        <v>800</v>
      </c>
      <c r="H23" s="54">
        <f t="shared" si="31"/>
        <v>1600</v>
      </c>
      <c r="I23" s="54">
        <f>H23*2</f>
        <v>3200</v>
      </c>
      <c r="J23" s="54">
        <f t="shared" si="31"/>
        <v>6400</v>
      </c>
      <c r="K23" s="54">
        <f t="shared" si="31"/>
        <v>12800</v>
      </c>
      <c r="L23" s="54">
        <f t="shared" si="31"/>
        <v>25600</v>
      </c>
      <c r="M23" s="54">
        <f t="shared" si="31"/>
        <v>51200</v>
      </c>
      <c r="N23" s="55">
        <f t="shared" si="31"/>
        <v>102400</v>
      </c>
      <c r="AD23" s="106">
        <v>14028</v>
      </c>
      <c r="AE23" s="117">
        <v>1</v>
      </c>
      <c r="AF23" s="103">
        <f>((C51/AVERAGE($Q$11:$R$11))*100)*$B$23</f>
        <v>0</v>
      </c>
      <c r="AG23" s="104">
        <f t="shared" ref="AG23:AQ23" si="34">((D51/AVERAGE($Q$11:$R$11))*100)*$B$23</f>
        <v>0</v>
      </c>
      <c r="AH23" s="104">
        <f t="shared" si="34"/>
        <v>0</v>
      </c>
      <c r="AI23" s="104">
        <f t="shared" si="34"/>
        <v>0</v>
      </c>
      <c r="AJ23" s="104">
        <f t="shared" si="34"/>
        <v>0</v>
      </c>
      <c r="AK23" s="104">
        <f t="shared" si="34"/>
        <v>0</v>
      </c>
      <c r="AL23" s="104">
        <f t="shared" si="34"/>
        <v>0</v>
      </c>
      <c r="AM23" s="104">
        <f t="shared" si="34"/>
        <v>0</v>
      </c>
      <c r="AN23" s="104">
        <f t="shared" si="34"/>
        <v>0</v>
      </c>
      <c r="AO23" s="104">
        <f t="shared" si="34"/>
        <v>0</v>
      </c>
      <c r="AP23" s="104">
        <f t="shared" si="34"/>
        <v>0</v>
      </c>
      <c r="AQ23" s="105">
        <f t="shared" si="34"/>
        <v>0</v>
      </c>
    </row>
    <row r="24" spans="1:43" x14ac:dyDescent="0.25">
      <c r="A24" s="59">
        <v>14029</v>
      </c>
      <c r="B24" s="69">
        <v>1</v>
      </c>
      <c r="C24" s="28">
        <f t="shared" si="0"/>
        <v>50</v>
      </c>
      <c r="D24" s="29">
        <f t="shared" si="31"/>
        <v>100</v>
      </c>
      <c r="E24" s="29">
        <f t="shared" si="31"/>
        <v>200</v>
      </c>
      <c r="F24" s="29">
        <f t="shared" si="31"/>
        <v>400</v>
      </c>
      <c r="G24" s="29">
        <f t="shared" si="31"/>
        <v>800</v>
      </c>
      <c r="H24" s="29">
        <f t="shared" si="31"/>
        <v>1600</v>
      </c>
      <c r="I24" s="29">
        <f t="shared" si="31"/>
        <v>3200</v>
      </c>
      <c r="J24" s="29">
        <f t="shared" si="31"/>
        <v>6400</v>
      </c>
      <c r="K24" s="29">
        <f t="shared" si="31"/>
        <v>12800</v>
      </c>
      <c r="L24" s="29">
        <f t="shared" si="31"/>
        <v>25600</v>
      </c>
      <c r="M24" s="29">
        <f t="shared" si="31"/>
        <v>51200</v>
      </c>
      <c r="N24" s="30">
        <f t="shared" si="31"/>
        <v>102400</v>
      </c>
      <c r="AD24" s="108">
        <v>14029</v>
      </c>
      <c r="AE24" s="118">
        <v>1</v>
      </c>
      <c r="AF24" s="103">
        <f>((C52/AVERAGE($Q$13:$R$13))*100)*$B$24</f>
        <v>0</v>
      </c>
      <c r="AG24" s="104">
        <f t="shared" ref="AG24:AQ24" si="35">((D52/AVERAGE($Q$13:$R$13))*100)*$B$24</f>
        <v>0</v>
      </c>
      <c r="AH24" s="104">
        <f t="shared" si="35"/>
        <v>0</v>
      </c>
      <c r="AI24" s="104">
        <f t="shared" si="35"/>
        <v>0</v>
      </c>
      <c r="AJ24" s="104">
        <f t="shared" si="35"/>
        <v>0</v>
      </c>
      <c r="AK24" s="104">
        <f t="shared" si="35"/>
        <v>0</v>
      </c>
      <c r="AL24" s="104">
        <f t="shared" si="35"/>
        <v>0</v>
      </c>
      <c r="AM24" s="104">
        <f t="shared" si="35"/>
        <v>0</v>
      </c>
      <c r="AN24" s="104">
        <f t="shared" si="35"/>
        <v>0</v>
      </c>
      <c r="AO24" s="104">
        <f t="shared" si="35"/>
        <v>0</v>
      </c>
      <c r="AP24" s="104">
        <f t="shared" si="35"/>
        <v>0</v>
      </c>
      <c r="AQ24" s="105">
        <f t="shared" si="35"/>
        <v>0</v>
      </c>
    </row>
    <row r="25" spans="1:43" x14ac:dyDescent="0.25">
      <c r="A25" s="35">
        <v>14030</v>
      </c>
      <c r="B25" s="70">
        <v>1</v>
      </c>
      <c r="C25" s="37">
        <f t="shared" si="0"/>
        <v>50</v>
      </c>
      <c r="D25" s="38">
        <f t="shared" si="31"/>
        <v>100</v>
      </c>
      <c r="E25" s="38">
        <f t="shared" si="31"/>
        <v>200</v>
      </c>
      <c r="F25" s="38">
        <f t="shared" si="31"/>
        <v>400</v>
      </c>
      <c r="G25" s="38">
        <f t="shared" si="31"/>
        <v>800</v>
      </c>
      <c r="H25" s="38">
        <f t="shared" si="31"/>
        <v>1600</v>
      </c>
      <c r="I25" s="38">
        <f t="shared" si="31"/>
        <v>3200</v>
      </c>
      <c r="J25" s="38">
        <f t="shared" si="31"/>
        <v>6400</v>
      </c>
      <c r="K25" s="38">
        <f t="shared" si="31"/>
        <v>12800</v>
      </c>
      <c r="L25" s="38">
        <f t="shared" si="31"/>
        <v>25600</v>
      </c>
      <c r="M25" s="38">
        <f t="shared" si="31"/>
        <v>51200</v>
      </c>
      <c r="N25" s="39">
        <f t="shared" si="31"/>
        <v>102400</v>
      </c>
      <c r="AD25" s="101">
        <v>14030</v>
      </c>
      <c r="AE25" s="119">
        <v>1</v>
      </c>
      <c r="AF25" s="103">
        <f>((C53/AVERAGE($Q$13:$R$13))*100)*$B$25</f>
        <v>0</v>
      </c>
      <c r="AG25" s="104">
        <f t="shared" ref="AG25:AQ25" si="36">((D53/AVERAGE($Q$13:$R$13))*100)*$B$25</f>
        <v>0</v>
      </c>
      <c r="AH25" s="104">
        <f t="shared" si="36"/>
        <v>0</v>
      </c>
      <c r="AI25" s="104">
        <f t="shared" si="36"/>
        <v>0</v>
      </c>
      <c r="AJ25" s="104">
        <f t="shared" si="36"/>
        <v>0</v>
      </c>
      <c r="AK25" s="104">
        <f t="shared" si="36"/>
        <v>0</v>
      </c>
      <c r="AL25" s="104">
        <f t="shared" si="36"/>
        <v>0</v>
      </c>
      <c r="AM25" s="104">
        <f t="shared" si="36"/>
        <v>0</v>
      </c>
      <c r="AN25" s="104">
        <f t="shared" si="36"/>
        <v>0</v>
      </c>
      <c r="AO25" s="104">
        <f t="shared" si="36"/>
        <v>0</v>
      </c>
      <c r="AP25" s="104">
        <f t="shared" si="36"/>
        <v>0</v>
      </c>
      <c r="AQ25" s="105">
        <f t="shared" si="36"/>
        <v>0</v>
      </c>
    </row>
    <row r="26" spans="1:43" x14ac:dyDescent="0.25">
      <c r="A26" s="35">
        <v>14031</v>
      </c>
      <c r="B26" s="70">
        <v>1</v>
      </c>
      <c r="C26" s="37">
        <f t="shared" si="0"/>
        <v>50</v>
      </c>
      <c r="D26" s="38">
        <f t="shared" si="31"/>
        <v>100</v>
      </c>
      <c r="E26" s="38">
        <f t="shared" si="31"/>
        <v>200</v>
      </c>
      <c r="F26" s="38">
        <f t="shared" si="31"/>
        <v>400</v>
      </c>
      <c r="G26" s="38">
        <f t="shared" si="31"/>
        <v>800</v>
      </c>
      <c r="H26" s="38">
        <f t="shared" si="31"/>
        <v>1600</v>
      </c>
      <c r="I26" s="38">
        <f t="shared" si="31"/>
        <v>3200</v>
      </c>
      <c r="J26" s="38">
        <f t="shared" si="31"/>
        <v>6400</v>
      </c>
      <c r="K26" s="38">
        <f t="shared" si="31"/>
        <v>12800</v>
      </c>
      <c r="L26" s="38">
        <f t="shared" si="31"/>
        <v>25600</v>
      </c>
      <c r="M26" s="38">
        <f t="shared" si="31"/>
        <v>51200</v>
      </c>
      <c r="N26" s="39">
        <f t="shared" si="31"/>
        <v>102400</v>
      </c>
      <c r="AD26" s="101">
        <v>14031</v>
      </c>
      <c r="AE26" s="119">
        <v>1</v>
      </c>
      <c r="AF26" s="103">
        <f>((C54/AVERAGE($Q$13:$R$13))*100)*$B$26</f>
        <v>0</v>
      </c>
      <c r="AG26" s="104">
        <f t="shared" ref="AG26:AQ26" si="37">((D54/AVERAGE($Q$13:$R$13))*100)*$B$26</f>
        <v>0</v>
      </c>
      <c r="AH26" s="104">
        <f t="shared" si="37"/>
        <v>0</v>
      </c>
      <c r="AI26" s="104">
        <f t="shared" si="37"/>
        <v>0</v>
      </c>
      <c r="AJ26" s="104">
        <f t="shared" si="37"/>
        <v>0</v>
      </c>
      <c r="AK26" s="104">
        <f t="shared" si="37"/>
        <v>0</v>
      </c>
      <c r="AL26" s="104">
        <f t="shared" si="37"/>
        <v>0</v>
      </c>
      <c r="AM26" s="104">
        <f t="shared" si="37"/>
        <v>0</v>
      </c>
      <c r="AN26" s="104">
        <f t="shared" si="37"/>
        <v>0</v>
      </c>
      <c r="AO26" s="104">
        <f t="shared" si="37"/>
        <v>0</v>
      </c>
      <c r="AP26" s="104">
        <f t="shared" si="37"/>
        <v>0</v>
      </c>
      <c r="AQ26" s="105">
        <f t="shared" si="37"/>
        <v>0</v>
      </c>
    </row>
    <row r="27" spans="1:43" x14ac:dyDescent="0.25">
      <c r="A27" s="35">
        <v>14032</v>
      </c>
      <c r="B27" s="70">
        <v>1</v>
      </c>
      <c r="C27" s="37">
        <f t="shared" si="0"/>
        <v>50</v>
      </c>
      <c r="D27" s="38">
        <f t="shared" si="31"/>
        <v>100</v>
      </c>
      <c r="E27" s="38">
        <f t="shared" si="31"/>
        <v>200</v>
      </c>
      <c r="F27" s="38">
        <f t="shared" si="31"/>
        <v>400</v>
      </c>
      <c r="G27" s="38">
        <f t="shared" si="31"/>
        <v>800</v>
      </c>
      <c r="H27" s="38">
        <f t="shared" si="31"/>
        <v>1600</v>
      </c>
      <c r="I27" s="38">
        <f t="shared" si="31"/>
        <v>3200</v>
      </c>
      <c r="J27" s="38">
        <f t="shared" si="31"/>
        <v>6400</v>
      </c>
      <c r="K27" s="38">
        <f t="shared" si="31"/>
        <v>12800</v>
      </c>
      <c r="L27" s="38">
        <f t="shared" si="31"/>
        <v>25600</v>
      </c>
      <c r="M27" s="38">
        <f t="shared" si="31"/>
        <v>51200</v>
      </c>
      <c r="N27" s="39">
        <f t="shared" si="31"/>
        <v>102400</v>
      </c>
      <c r="AD27" s="101">
        <v>14032</v>
      </c>
      <c r="AE27" s="119">
        <v>1</v>
      </c>
      <c r="AF27" s="103">
        <f>((C55/AVERAGE($Q$13:$R$13))*100)*$B$27</f>
        <v>0</v>
      </c>
      <c r="AG27" s="104">
        <f t="shared" ref="AG27:AQ27" si="38">((D55/AVERAGE($Q$13:$R$13))*100)*$B$27</f>
        <v>0</v>
      </c>
      <c r="AH27" s="104">
        <f t="shared" si="38"/>
        <v>0</v>
      </c>
      <c r="AI27" s="104">
        <f t="shared" si="38"/>
        <v>0</v>
      </c>
      <c r="AJ27" s="104">
        <f t="shared" si="38"/>
        <v>0</v>
      </c>
      <c r="AK27" s="104">
        <f t="shared" si="38"/>
        <v>0</v>
      </c>
      <c r="AL27" s="104">
        <f t="shared" si="38"/>
        <v>0</v>
      </c>
      <c r="AM27" s="104">
        <f t="shared" si="38"/>
        <v>0</v>
      </c>
      <c r="AN27" s="104">
        <f t="shared" si="38"/>
        <v>0</v>
      </c>
      <c r="AO27" s="104">
        <f t="shared" si="38"/>
        <v>0</v>
      </c>
      <c r="AP27" s="104">
        <f t="shared" si="38"/>
        <v>0</v>
      </c>
      <c r="AQ27" s="105">
        <f t="shared" si="38"/>
        <v>0</v>
      </c>
    </row>
    <row r="28" spans="1:43" ht="15.75" thickBot="1" x14ac:dyDescent="0.3">
      <c r="A28" s="51">
        <v>14033</v>
      </c>
      <c r="B28" s="71">
        <v>1</v>
      </c>
      <c r="C28" s="53">
        <f t="shared" si="0"/>
        <v>50</v>
      </c>
      <c r="D28" s="54">
        <f t="shared" si="31"/>
        <v>100</v>
      </c>
      <c r="E28" s="54">
        <f t="shared" si="31"/>
        <v>200</v>
      </c>
      <c r="F28" s="54">
        <f t="shared" si="31"/>
        <v>400</v>
      </c>
      <c r="G28" s="54">
        <f t="shared" si="31"/>
        <v>800</v>
      </c>
      <c r="H28" s="54">
        <f t="shared" si="31"/>
        <v>1600</v>
      </c>
      <c r="I28" s="54">
        <f t="shared" si="31"/>
        <v>3200</v>
      </c>
      <c r="J28" s="54">
        <f t="shared" si="31"/>
        <v>6400</v>
      </c>
      <c r="K28" s="54">
        <f t="shared" si="31"/>
        <v>12800</v>
      </c>
      <c r="L28" s="54">
        <f t="shared" si="31"/>
        <v>25600</v>
      </c>
      <c r="M28" s="54">
        <f t="shared" si="31"/>
        <v>51200</v>
      </c>
      <c r="N28" s="55">
        <f t="shared" si="31"/>
        <v>102400</v>
      </c>
      <c r="AD28" s="106">
        <v>14033</v>
      </c>
      <c r="AE28" s="120">
        <v>1</v>
      </c>
      <c r="AF28" s="121">
        <f>((C56/AVERAGE($Q$13:$R$13))*100)*$B$28</f>
        <v>0</v>
      </c>
      <c r="AG28" s="122">
        <f t="shared" ref="AG28:AQ28" si="39">((D56/AVERAGE($Q$13:$R$13))*100)*$B$28</f>
        <v>0</v>
      </c>
      <c r="AH28" s="122">
        <f t="shared" si="39"/>
        <v>0</v>
      </c>
      <c r="AI28" s="122">
        <f t="shared" si="39"/>
        <v>0</v>
      </c>
      <c r="AJ28" s="122">
        <f t="shared" si="39"/>
        <v>0</v>
      </c>
      <c r="AK28" s="122">
        <f t="shared" si="39"/>
        <v>0</v>
      </c>
      <c r="AL28" s="122">
        <f t="shared" si="39"/>
        <v>0</v>
      </c>
      <c r="AM28" s="122">
        <f t="shared" si="39"/>
        <v>0</v>
      </c>
      <c r="AN28" s="122">
        <f t="shared" si="39"/>
        <v>0</v>
      </c>
      <c r="AO28" s="122">
        <f t="shared" si="39"/>
        <v>0</v>
      </c>
      <c r="AP28" s="122">
        <f t="shared" si="39"/>
        <v>0</v>
      </c>
      <c r="AQ28" s="123">
        <f t="shared" si="39"/>
        <v>0</v>
      </c>
    </row>
    <row r="29" spans="1:43" x14ac:dyDescent="0.25">
      <c r="AD29" s="124"/>
      <c r="AE29" s="124"/>
      <c r="AF29" s="124"/>
      <c r="AG29" s="124"/>
      <c r="AH29" s="124"/>
      <c r="AI29" s="124"/>
      <c r="AJ29" s="124"/>
      <c r="AK29" s="124"/>
      <c r="AL29" s="124"/>
      <c r="AM29" s="124"/>
      <c r="AN29" s="124"/>
      <c r="AO29" s="124"/>
      <c r="AP29" s="124"/>
      <c r="AQ29" s="124"/>
    </row>
    <row r="30" spans="1:43" ht="15.75" thickBot="1" x14ac:dyDescent="0.3">
      <c r="AD30" s="124"/>
      <c r="AE30" s="124"/>
      <c r="AF30" s="124"/>
      <c r="AG30" s="124"/>
      <c r="AH30" s="124"/>
      <c r="AI30" s="124"/>
      <c r="AJ30" s="124"/>
      <c r="AK30" s="124"/>
      <c r="AL30" s="124"/>
      <c r="AM30" s="124"/>
      <c r="AN30" s="124"/>
      <c r="AO30" s="124"/>
      <c r="AP30" s="124"/>
      <c r="AQ30" s="124"/>
    </row>
    <row r="31" spans="1:43" ht="15.75" thickBot="1" x14ac:dyDescent="0.3">
      <c r="A31" s="18" t="s">
        <v>13</v>
      </c>
      <c r="B31" s="19" t="s">
        <v>14</v>
      </c>
      <c r="C31" s="72" t="s">
        <v>30</v>
      </c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4"/>
      <c r="O31" s="75"/>
      <c r="P31" s="75"/>
      <c r="Q31" s="73" t="s">
        <v>31</v>
      </c>
      <c r="R31" s="73"/>
      <c r="S31" s="76"/>
      <c r="T31" s="76"/>
      <c r="U31" s="76"/>
      <c r="V31" s="76"/>
      <c r="W31" s="76"/>
      <c r="X31" s="76"/>
      <c r="Y31" s="76"/>
      <c r="Z31" s="76"/>
      <c r="AA31" s="76"/>
      <c r="AB31" s="77"/>
      <c r="AD31" s="124"/>
      <c r="AE31" s="125" t="s">
        <v>16</v>
      </c>
      <c r="AF31" s="126"/>
      <c r="AG31" s="126"/>
      <c r="AH31" s="126"/>
      <c r="AI31" s="126"/>
      <c r="AJ31" s="126"/>
      <c r="AK31" s="126"/>
      <c r="AL31" s="126"/>
      <c r="AM31" s="126"/>
      <c r="AN31" s="126"/>
      <c r="AO31" s="126"/>
      <c r="AP31" s="127"/>
      <c r="AQ31" s="124"/>
    </row>
    <row r="32" spans="1:43" ht="15.75" thickBot="1" x14ac:dyDescent="0.3">
      <c r="A32" s="26">
        <v>14009</v>
      </c>
      <c r="B32" s="27">
        <v>1</v>
      </c>
      <c r="C32" s="48">
        <v>0</v>
      </c>
      <c r="D32" s="49">
        <v>0</v>
      </c>
      <c r="E32" s="49">
        <v>0</v>
      </c>
      <c r="F32" s="49">
        <v>0</v>
      </c>
      <c r="G32" s="49">
        <v>0</v>
      </c>
      <c r="H32" s="49">
        <v>0</v>
      </c>
      <c r="I32" s="49">
        <v>0</v>
      </c>
      <c r="J32" s="49">
        <v>0</v>
      </c>
      <c r="K32" s="49">
        <v>0</v>
      </c>
      <c r="L32" s="49">
        <v>0</v>
      </c>
      <c r="M32" s="49">
        <v>0</v>
      </c>
      <c r="N32" s="50">
        <v>0</v>
      </c>
      <c r="O32" s="78"/>
      <c r="Q32" s="40">
        <v>0.58299999999999996</v>
      </c>
      <c r="R32" s="41">
        <v>0.60799999999999998</v>
      </c>
      <c r="S32" s="41">
        <v>0.57399999999999995</v>
      </c>
      <c r="T32" s="41">
        <v>0.54300000000000004</v>
      </c>
      <c r="U32" s="41">
        <v>0.48899999999999999</v>
      </c>
      <c r="V32" s="41">
        <v>0.37589166699999998</v>
      </c>
      <c r="W32" s="41">
        <v>0.24099999999999999</v>
      </c>
      <c r="X32" s="41">
        <v>0.127</v>
      </c>
      <c r="Y32" s="41">
        <v>5.1000000000000004E-2</v>
      </c>
      <c r="Z32" s="41">
        <v>2.1999999999999999E-2</v>
      </c>
      <c r="AA32" s="41">
        <v>3.3166670000000001E-3</v>
      </c>
      <c r="AB32" s="42">
        <v>1E-3</v>
      </c>
      <c r="AD32" s="128"/>
      <c r="AE32" s="98">
        <v>50</v>
      </c>
      <c r="AF32" s="99">
        <v>100</v>
      </c>
      <c r="AG32" s="99">
        <v>200</v>
      </c>
      <c r="AH32" s="99">
        <v>400</v>
      </c>
      <c r="AI32" s="99">
        <v>800</v>
      </c>
      <c r="AJ32" s="99">
        <v>1600</v>
      </c>
      <c r="AK32" s="99">
        <v>3200</v>
      </c>
      <c r="AL32" s="99">
        <v>6400</v>
      </c>
      <c r="AM32" s="99">
        <v>12800</v>
      </c>
      <c r="AN32" s="99">
        <v>25600</v>
      </c>
      <c r="AO32" s="99">
        <v>51200</v>
      </c>
      <c r="AP32" s="100">
        <v>102400</v>
      </c>
      <c r="AQ32" s="124"/>
    </row>
    <row r="33" spans="1:43" x14ac:dyDescent="0.25">
      <c r="A33" s="35">
        <v>14010</v>
      </c>
      <c r="B33" s="36">
        <v>1</v>
      </c>
      <c r="C33" s="79">
        <v>0</v>
      </c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1">
        <v>0</v>
      </c>
      <c r="O33" s="78"/>
      <c r="Q33" s="79">
        <v>0.58499999999999996</v>
      </c>
      <c r="R33" s="80">
        <v>0.6</v>
      </c>
      <c r="S33" s="80">
        <v>0.61599999999999999</v>
      </c>
      <c r="T33" s="80">
        <v>0.57159166699999997</v>
      </c>
      <c r="U33" s="80">
        <v>0.48489166699999997</v>
      </c>
      <c r="V33" s="80">
        <v>0.379</v>
      </c>
      <c r="W33" s="80">
        <v>0.214</v>
      </c>
      <c r="X33" s="80">
        <v>0.141891667</v>
      </c>
      <c r="Y33" s="80">
        <v>4.4999999999999998E-2</v>
      </c>
      <c r="Z33" s="80">
        <v>2.0591667000000001E-2</v>
      </c>
      <c r="AA33" s="80">
        <v>5.0000000000000001E-3</v>
      </c>
      <c r="AB33" s="81" t="s">
        <v>32</v>
      </c>
      <c r="AD33" s="128" t="s">
        <v>17</v>
      </c>
      <c r="AE33" s="98">
        <f>(AVERAGE(C32:C36)/AVERAGE($Q$5:$R$5))*100</f>
        <v>0</v>
      </c>
      <c r="AF33" s="98">
        <f t="shared" ref="AF33:AP33" si="40">(AVERAGE(D32:D36)/AVERAGE($Q$5:$R$5))*100</f>
        <v>0</v>
      </c>
      <c r="AG33" s="98">
        <f t="shared" si="40"/>
        <v>0</v>
      </c>
      <c r="AH33" s="98">
        <f t="shared" si="40"/>
        <v>0</v>
      </c>
      <c r="AI33" s="98">
        <f t="shared" si="40"/>
        <v>0</v>
      </c>
      <c r="AJ33" s="98">
        <f t="shared" si="40"/>
        <v>0</v>
      </c>
      <c r="AK33" s="98">
        <f t="shared" si="40"/>
        <v>0</v>
      </c>
      <c r="AL33" s="98">
        <f t="shared" si="40"/>
        <v>0</v>
      </c>
      <c r="AM33" s="98">
        <f t="shared" si="40"/>
        <v>0</v>
      </c>
      <c r="AN33" s="98">
        <f t="shared" si="40"/>
        <v>0</v>
      </c>
      <c r="AO33" s="98">
        <f t="shared" si="40"/>
        <v>0</v>
      </c>
      <c r="AP33" s="98">
        <f t="shared" si="40"/>
        <v>0</v>
      </c>
      <c r="AQ33" s="124"/>
    </row>
    <row r="34" spans="1:43" ht="15.75" thickBot="1" x14ac:dyDescent="0.3">
      <c r="A34" s="35">
        <v>14011</v>
      </c>
      <c r="B34" s="36">
        <v>1</v>
      </c>
      <c r="C34" s="79">
        <v>0</v>
      </c>
      <c r="D34" s="80">
        <v>0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1">
        <v>0</v>
      </c>
      <c r="O34" s="78"/>
      <c r="Q34" s="47"/>
      <c r="AB34" s="82"/>
      <c r="AD34" s="129" t="s">
        <v>18</v>
      </c>
      <c r="AE34" s="121">
        <f>_xlfn.STDEV.S(AF4:AF8)</f>
        <v>0</v>
      </c>
      <c r="AF34" s="121">
        <f t="shared" ref="AF34:AP34" si="41">_xlfn.STDEV.S(AG4:AG8)</f>
        <v>0</v>
      </c>
      <c r="AG34" s="121">
        <f t="shared" si="41"/>
        <v>0</v>
      </c>
      <c r="AH34" s="121">
        <f t="shared" si="41"/>
        <v>0</v>
      </c>
      <c r="AI34" s="121">
        <f t="shared" si="41"/>
        <v>0</v>
      </c>
      <c r="AJ34" s="121">
        <f t="shared" si="41"/>
        <v>0</v>
      </c>
      <c r="AK34" s="121">
        <f t="shared" si="41"/>
        <v>0</v>
      </c>
      <c r="AL34" s="121">
        <f t="shared" si="41"/>
        <v>0</v>
      </c>
      <c r="AM34" s="121">
        <f t="shared" si="41"/>
        <v>0</v>
      </c>
      <c r="AN34" s="121">
        <f t="shared" si="41"/>
        <v>0</v>
      </c>
      <c r="AO34" s="121">
        <f t="shared" si="41"/>
        <v>0</v>
      </c>
      <c r="AP34" s="121">
        <f t="shared" si="41"/>
        <v>0</v>
      </c>
      <c r="AQ34" s="124"/>
    </row>
    <row r="35" spans="1:43" x14ac:dyDescent="0.25">
      <c r="A35" s="35">
        <v>14012</v>
      </c>
      <c r="B35" s="36">
        <v>1</v>
      </c>
      <c r="C35" s="79">
        <v>0</v>
      </c>
      <c r="D35" s="80">
        <v>0</v>
      </c>
      <c r="E35" s="80">
        <v>0</v>
      </c>
      <c r="F35" s="80">
        <v>0</v>
      </c>
      <c r="G35" s="80">
        <v>0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1">
        <v>0</v>
      </c>
      <c r="O35" s="78"/>
      <c r="Q35" s="47"/>
      <c r="AB35" s="82"/>
      <c r="AD35" s="130" t="s">
        <v>19</v>
      </c>
      <c r="AE35" s="98">
        <f>(AVERAGE(C37:C41)/AVERAGE($Q$7:$R$7))*100</f>
        <v>0</v>
      </c>
      <c r="AF35" s="98">
        <f t="shared" ref="AF35:AP35" si="42">(AVERAGE(D37:D41)/AVERAGE($Q$7:$R$7))*100</f>
        <v>0</v>
      </c>
      <c r="AG35" s="98">
        <f t="shared" si="42"/>
        <v>0</v>
      </c>
      <c r="AH35" s="98">
        <f t="shared" si="42"/>
        <v>0</v>
      </c>
      <c r="AI35" s="98">
        <f t="shared" si="42"/>
        <v>0</v>
      </c>
      <c r="AJ35" s="98">
        <f t="shared" si="42"/>
        <v>0</v>
      </c>
      <c r="AK35" s="98">
        <f t="shared" si="42"/>
        <v>0</v>
      </c>
      <c r="AL35" s="98">
        <f t="shared" si="42"/>
        <v>0</v>
      </c>
      <c r="AM35" s="98">
        <f t="shared" si="42"/>
        <v>0</v>
      </c>
      <c r="AN35" s="98">
        <f t="shared" si="42"/>
        <v>0</v>
      </c>
      <c r="AO35" s="98">
        <f t="shared" si="42"/>
        <v>0</v>
      </c>
      <c r="AP35" s="98">
        <f t="shared" si="42"/>
        <v>0</v>
      </c>
      <c r="AQ35" s="124"/>
    </row>
    <row r="36" spans="1:43" ht="15.75" thickBot="1" x14ac:dyDescent="0.3">
      <c r="A36" s="51">
        <v>14013</v>
      </c>
      <c r="B36" s="52">
        <v>1</v>
      </c>
      <c r="C36" s="44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6">
        <v>0</v>
      </c>
      <c r="O36" s="83"/>
      <c r="P36" s="84"/>
      <c r="Q36" s="43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5"/>
      <c r="AD36" s="130" t="s">
        <v>18</v>
      </c>
      <c r="AE36" s="121">
        <f>_xlfn.STDEV.S(AF9:AF13)</f>
        <v>0</v>
      </c>
      <c r="AF36" s="121">
        <f t="shared" ref="AF36:AP36" si="43">_xlfn.STDEV.S(AG9:AG13)</f>
        <v>0</v>
      </c>
      <c r="AG36" s="121">
        <f t="shared" si="43"/>
        <v>0</v>
      </c>
      <c r="AH36" s="121">
        <f t="shared" si="43"/>
        <v>0</v>
      </c>
      <c r="AI36" s="121">
        <f t="shared" si="43"/>
        <v>0</v>
      </c>
      <c r="AJ36" s="121">
        <f t="shared" si="43"/>
        <v>0</v>
      </c>
      <c r="AK36" s="121">
        <f t="shared" si="43"/>
        <v>0</v>
      </c>
      <c r="AL36" s="121">
        <f t="shared" si="43"/>
        <v>0</v>
      </c>
      <c r="AM36" s="121">
        <f t="shared" si="43"/>
        <v>0</v>
      </c>
      <c r="AN36" s="121">
        <f t="shared" si="43"/>
        <v>0</v>
      </c>
      <c r="AO36" s="121">
        <f t="shared" si="43"/>
        <v>0</v>
      </c>
      <c r="AP36" s="121">
        <f t="shared" si="43"/>
        <v>0</v>
      </c>
      <c r="AQ36" s="124"/>
    </row>
    <row r="37" spans="1:43" x14ac:dyDescent="0.25">
      <c r="A37" s="59">
        <v>14014</v>
      </c>
      <c r="B37" s="60">
        <v>1</v>
      </c>
      <c r="C37" s="40">
        <v>0</v>
      </c>
      <c r="D37" s="41">
        <v>0</v>
      </c>
      <c r="E37" s="41">
        <v>0</v>
      </c>
      <c r="F37" s="41">
        <v>0</v>
      </c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42">
        <v>0</v>
      </c>
      <c r="O37" s="33"/>
      <c r="P37" s="86"/>
      <c r="Q37" s="59" t="s">
        <v>31</v>
      </c>
      <c r="R37" s="87"/>
      <c r="S37" s="88"/>
      <c r="T37" s="88"/>
      <c r="U37" s="88"/>
      <c r="V37" s="88"/>
      <c r="W37" s="88"/>
      <c r="X37" s="88"/>
      <c r="Y37" s="88"/>
      <c r="Z37" s="88"/>
      <c r="AA37" s="88"/>
      <c r="AB37" s="89"/>
      <c r="AD37" s="128" t="s">
        <v>20</v>
      </c>
      <c r="AE37" s="98">
        <f>(AVERAGE(C42:C46)/AVERAGE($Q$9:$R$9))*100</f>
        <v>0</v>
      </c>
      <c r="AF37" s="98">
        <f t="shared" ref="AF37:AP37" si="44">(AVERAGE(D42:D46)/AVERAGE($Q$9:$R$9))*100</f>
        <v>0</v>
      </c>
      <c r="AG37" s="98">
        <f t="shared" si="44"/>
        <v>0</v>
      </c>
      <c r="AH37" s="98">
        <f t="shared" si="44"/>
        <v>0</v>
      </c>
      <c r="AI37" s="98">
        <f t="shared" si="44"/>
        <v>0</v>
      </c>
      <c r="AJ37" s="98">
        <f t="shared" si="44"/>
        <v>0</v>
      </c>
      <c r="AK37" s="98">
        <f t="shared" si="44"/>
        <v>0</v>
      </c>
      <c r="AL37" s="98">
        <f t="shared" si="44"/>
        <v>0</v>
      </c>
      <c r="AM37" s="98">
        <f t="shared" si="44"/>
        <v>0</v>
      </c>
      <c r="AN37" s="98">
        <f t="shared" si="44"/>
        <v>0</v>
      </c>
      <c r="AO37" s="98">
        <f t="shared" si="44"/>
        <v>0</v>
      </c>
      <c r="AP37" s="98">
        <f t="shared" si="44"/>
        <v>0</v>
      </c>
      <c r="AQ37" s="124"/>
    </row>
    <row r="38" spans="1:43" ht="15.75" thickBot="1" x14ac:dyDescent="0.3">
      <c r="A38" s="35">
        <v>14015</v>
      </c>
      <c r="B38" s="61">
        <v>1</v>
      </c>
      <c r="C38" s="79">
        <v>0</v>
      </c>
      <c r="D38" s="80">
        <v>0</v>
      </c>
      <c r="E38" s="80">
        <v>0</v>
      </c>
      <c r="F38" s="80">
        <v>0</v>
      </c>
      <c r="G38" s="80">
        <v>0</v>
      </c>
      <c r="H38" s="80">
        <v>0</v>
      </c>
      <c r="I38" s="80">
        <v>0</v>
      </c>
      <c r="J38" s="80">
        <v>0</v>
      </c>
      <c r="K38" s="80">
        <v>0</v>
      </c>
      <c r="L38" s="80">
        <v>0</v>
      </c>
      <c r="M38" s="80">
        <v>0</v>
      </c>
      <c r="N38" s="81">
        <v>0</v>
      </c>
      <c r="O38" s="78"/>
      <c r="Q38" s="79">
        <v>0.54300000000000004</v>
      </c>
      <c r="R38" s="80">
        <v>0.54076666700000009</v>
      </c>
      <c r="S38" s="80">
        <v>0.53300000000000003</v>
      </c>
      <c r="T38" s="80">
        <v>0.47</v>
      </c>
      <c r="U38" s="80">
        <v>0.39606666700000004</v>
      </c>
      <c r="V38" s="80">
        <v>0.27186666700000001</v>
      </c>
      <c r="W38" s="80">
        <v>0.17199999999999999</v>
      </c>
      <c r="X38" s="80">
        <v>0.11546666700000001</v>
      </c>
      <c r="Y38" s="80">
        <v>4.7E-2</v>
      </c>
      <c r="Z38" s="80">
        <v>1.2E-2</v>
      </c>
      <c r="AA38" s="80">
        <v>4.1666700000000001E-4</v>
      </c>
      <c r="AB38" s="81">
        <v>0</v>
      </c>
      <c r="AD38" s="129" t="s">
        <v>18</v>
      </c>
      <c r="AE38" s="121">
        <f>_xlfn.STDEV.S(AF14:AF18)</f>
        <v>0</v>
      </c>
      <c r="AF38" s="121">
        <f t="shared" ref="AF38:AP38" si="45">_xlfn.STDEV.S(AG14:AG18)</f>
        <v>0</v>
      </c>
      <c r="AG38" s="121">
        <f t="shared" si="45"/>
        <v>0</v>
      </c>
      <c r="AH38" s="121">
        <f t="shared" si="45"/>
        <v>0</v>
      </c>
      <c r="AI38" s="121">
        <f t="shared" si="45"/>
        <v>0</v>
      </c>
      <c r="AJ38" s="121">
        <f t="shared" si="45"/>
        <v>0</v>
      </c>
      <c r="AK38" s="121">
        <f t="shared" si="45"/>
        <v>0</v>
      </c>
      <c r="AL38" s="121">
        <f t="shared" si="45"/>
        <v>0</v>
      </c>
      <c r="AM38" s="121">
        <f t="shared" si="45"/>
        <v>0</v>
      </c>
      <c r="AN38" s="121">
        <f t="shared" si="45"/>
        <v>0</v>
      </c>
      <c r="AO38" s="121">
        <f t="shared" si="45"/>
        <v>0</v>
      </c>
      <c r="AP38" s="121">
        <f t="shared" si="45"/>
        <v>0</v>
      </c>
      <c r="AQ38" s="124"/>
    </row>
    <row r="39" spans="1:43" x14ac:dyDescent="0.25">
      <c r="A39" s="35">
        <v>14016</v>
      </c>
      <c r="B39" s="61">
        <v>1</v>
      </c>
      <c r="C39" s="79">
        <v>0</v>
      </c>
      <c r="D39" s="80">
        <v>0</v>
      </c>
      <c r="E39" s="80">
        <v>0</v>
      </c>
      <c r="F39" s="80">
        <v>0</v>
      </c>
      <c r="G39" s="80">
        <v>0</v>
      </c>
      <c r="H39" s="80">
        <v>0</v>
      </c>
      <c r="I39" s="80">
        <v>0</v>
      </c>
      <c r="J39" s="80">
        <v>0</v>
      </c>
      <c r="K39" s="80">
        <v>0</v>
      </c>
      <c r="L39" s="80">
        <v>0</v>
      </c>
      <c r="M39" s="80">
        <v>0</v>
      </c>
      <c r="N39" s="81">
        <v>0</v>
      </c>
      <c r="Q39" s="79">
        <v>0.53600000000000003</v>
      </c>
      <c r="R39" s="80">
        <v>0.57599999999999996</v>
      </c>
      <c r="S39" s="80">
        <v>0.55726666700000005</v>
      </c>
      <c r="T39" s="80">
        <v>0.48599999999999999</v>
      </c>
      <c r="U39" s="80">
        <v>0.42326666699999999</v>
      </c>
      <c r="V39" s="80">
        <v>0.313</v>
      </c>
      <c r="W39" s="80">
        <v>0.21299999999999999</v>
      </c>
      <c r="X39" s="80">
        <v>0.13700000000000001</v>
      </c>
      <c r="Y39" s="80">
        <v>6.2266666999999998E-2</v>
      </c>
      <c r="Z39" s="80">
        <v>2.0766666999999999E-2</v>
      </c>
      <c r="AA39" s="80">
        <v>5.0000000000000001E-3</v>
      </c>
      <c r="AB39" s="81">
        <v>1E-3</v>
      </c>
      <c r="AD39" s="130" t="s">
        <v>21</v>
      </c>
      <c r="AE39" s="98">
        <f>(AVERAGE(C47:C51)/AVERAGE($Q$11:$R$11))*100</f>
        <v>0</v>
      </c>
      <c r="AF39" s="98">
        <f t="shared" ref="AF39:AP39" si="46">(AVERAGE(D47:D51)/AVERAGE($Q$11:$R$11))*100</f>
        <v>0</v>
      </c>
      <c r="AG39" s="98">
        <f t="shared" si="46"/>
        <v>0</v>
      </c>
      <c r="AH39" s="98">
        <f t="shared" si="46"/>
        <v>0</v>
      </c>
      <c r="AI39" s="98">
        <f t="shared" si="46"/>
        <v>0</v>
      </c>
      <c r="AJ39" s="98">
        <f t="shared" si="46"/>
        <v>0</v>
      </c>
      <c r="AK39" s="98">
        <f t="shared" si="46"/>
        <v>0</v>
      </c>
      <c r="AL39" s="98">
        <f t="shared" si="46"/>
        <v>0</v>
      </c>
      <c r="AM39" s="98">
        <f t="shared" si="46"/>
        <v>0</v>
      </c>
      <c r="AN39" s="98">
        <f t="shared" si="46"/>
        <v>0</v>
      </c>
      <c r="AO39" s="98">
        <f t="shared" si="46"/>
        <v>0</v>
      </c>
      <c r="AP39" s="98">
        <f t="shared" si="46"/>
        <v>0</v>
      </c>
      <c r="AQ39" s="124"/>
    </row>
    <row r="40" spans="1:43" ht="15.75" thickBot="1" x14ac:dyDescent="0.3">
      <c r="A40" s="35">
        <v>14017</v>
      </c>
      <c r="B40" s="61">
        <v>1</v>
      </c>
      <c r="C40" s="79">
        <v>0</v>
      </c>
      <c r="D40" s="80">
        <v>0</v>
      </c>
      <c r="E40" s="80">
        <v>0</v>
      </c>
      <c r="F40" s="80">
        <v>0</v>
      </c>
      <c r="G40" s="80">
        <v>0</v>
      </c>
      <c r="H40" s="80">
        <v>0</v>
      </c>
      <c r="I40" s="80">
        <v>0</v>
      </c>
      <c r="J40" s="80">
        <v>0</v>
      </c>
      <c r="K40" s="80">
        <v>0</v>
      </c>
      <c r="L40" s="80">
        <v>0</v>
      </c>
      <c r="M40" s="80">
        <v>0</v>
      </c>
      <c r="N40" s="81">
        <v>0</v>
      </c>
      <c r="Q40" s="47"/>
      <c r="AB40" s="82"/>
      <c r="AD40" s="130" t="s">
        <v>18</v>
      </c>
      <c r="AE40" s="121">
        <f>_xlfn.STDEV.S(AF19:AF23)</f>
        <v>0</v>
      </c>
      <c r="AF40" s="121">
        <f t="shared" ref="AF40:AP40" si="47">_xlfn.STDEV.S(AG19:AG23)</f>
        <v>0</v>
      </c>
      <c r="AG40" s="121">
        <f t="shared" si="47"/>
        <v>0</v>
      </c>
      <c r="AH40" s="121">
        <f t="shared" si="47"/>
        <v>0</v>
      </c>
      <c r="AI40" s="121">
        <f t="shared" si="47"/>
        <v>0</v>
      </c>
      <c r="AJ40" s="121">
        <f t="shared" si="47"/>
        <v>0</v>
      </c>
      <c r="AK40" s="121">
        <f t="shared" si="47"/>
        <v>0</v>
      </c>
      <c r="AL40" s="121">
        <f t="shared" si="47"/>
        <v>0</v>
      </c>
      <c r="AM40" s="121">
        <f t="shared" si="47"/>
        <v>0</v>
      </c>
      <c r="AN40" s="121">
        <f t="shared" si="47"/>
        <v>0</v>
      </c>
      <c r="AO40" s="121">
        <f t="shared" si="47"/>
        <v>0</v>
      </c>
      <c r="AP40" s="121">
        <f t="shared" si="47"/>
        <v>0</v>
      </c>
      <c r="AQ40" s="124"/>
    </row>
    <row r="41" spans="1:43" ht="15.75" thickBot="1" x14ac:dyDescent="0.3">
      <c r="A41" s="51">
        <v>14018</v>
      </c>
      <c r="B41" s="62">
        <v>1</v>
      </c>
      <c r="C41" s="44">
        <v>0</v>
      </c>
      <c r="D41" s="45">
        <v>0</v>
      </c>
      <c r="E41" s="45">
        <v>0</v>
      </c>
      <c r="F41" s="45">
        <v>0</v>
      </c>
      <c r="G41" s="45">
        <v>0</v>
      </c>
      <c r="H41" s="45">
        <v>0</v>
      </c>
      <c r="I41" s="45">
        <v>0</v>
      </c>
      <c r="J41" s="45">
        <v>0</v>
      </c>
      <c r="K41" s="45">
        <v>0</v>
      </c>
      <c r="L41" s="45">
        <v>0</v>
      </c>
      <c r="M41" s="45">
        <v>0</v>
      </c>
      <c r="N41" s="46">
        <v>0</v>
      </c>
      <c r="O41" s="84"/>
      <c r="P41" s="84"/>
      <c r="Q41" s="43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5"/>
      <c r="AD41" s="128" t="s">
        <v>22</v>
      </c>
      <c r="AE41" s="98">
        <f>(AVERAGE(C52:C56)/AVERAGE($Q$13:$R$13))*100</f>
        <v>0</v>
      </c>
      <c r="AF41" s="98">
        <f t="shared" ref="AF41:AP41" si="48">(AVERAGE(D52:D56)/AVERAGE($Q$13:$R$13))*100</f>
        <v>0</v>
      </c>
      <c r="AG41" s="98">
        <f t="shared" si="48"/>
        <v>0</v>
      </c>
      <c r="AH41" s="98">
        <f t="shared" si="48"/>
        <v>0</v>
      </c>
      <c r="AI41" s="98">
        <f t="shared" si="48"/>
        <v>0</v>
      </c>
      <c r="AJ41" s="98">
        <f t="shared" si="48"/>
        <v>0</v>
      </c>
      <c r="AK41" s="98">
        <f t="shared" si="48"/>
        <v>0</v>
      </c>
      <c r="AL41" s="98">
        <f t="shared" si="48"/>
        <v>0</v>
      </c>
      <c r="AM41" s="98">
        <f t="shared" si="48"/>
        <v>0</v>
      </c>
      <c r="AN41" s="98">
        <f t="shared" si="48"/>
        <v>0</v>
      </c>
      <c r="AO41" s="98">
        <f t="shared" si="48"/>
        <v>0</v>
      </c>
      <c r="AP41" s="98">
        <f t="shared" si="48"/>
        <v>0</v>
      </c>
      <c r="AQ41" s="124"/>
    </row>
    <row r="42" spans="1:43" ht="15.75" thickBot="1" x14ac:dyDescent="0.3">
      <c r="A42" s="59">
        <v>14019</v>
      </c>
      <c r="B42" s="63">
        <v>1</v>
      </c>
      <c r="C42" s="40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2">
        <v>0</v>
      </c>
      <c r="O42" s="86"/>
      <c r="P42" s="86"/>
      <c r="Q42" s="59" t="s">
        <v>31</v>
      </c>
      <c r="R42" s="87"/>
      <c r="S42" s="88"/>
      <c r="T42" s="88"/>
      <c r="U42" s="88"/>
      <c r="V42" s="88"/>
      <c r="W42" s="88"/>
      <c r="X42" s="88"/>
      <c r="Y42" s="88"/>
      <c r="Z42" s="88"/>
      <c r="AA42" s="88"/>
      <c r="AB42" s="89"/>
      <c r="AD42" s="129" t="s">
        <v>18</v>
      </c>
      <c r="AE42" s="121">
        <f>_xlfn.STDEV.S(AF24:AF28)</f>
        <v>0</v>
      </c>
      <c r="AF42" s="121">
        <f t="shared" ref="AF42:AP42" si="49">_xlfn.STDEV.S(AG24:AG28)</f>
        <v>0</v>
      </c>
      <c r="AG42" s="121">
        <f t="shared" si="49"/>
        <v>0</v>
      </c>
      <c r="AH42" s="121">
        <f t="shared" si="49"/>
        <v>0</v>
      </c>
      <c r="AI42" s="121">
        <f t="shared" si="49"/>
        <v>0</v>
      </c>
      <c r="AJ42" s="121">
        <f t="shared" si="49"/>
        <v>0</v>
      </c>
      <c r="AK42" s="121">
        <f t="shared" si="49"/>
        <v>0</v>
      </c>
      <c r="AL42" s="121">
        <f t="shared" si="49"/>
        <v>0</v>
      </c>
      <c r="AM42" s="121">
        <f t="shared" si="49"/>
        <v>0</v>
      </c>
      <c r="AN42" s="121">
        <f t="shared" si="49"/>
        <v>0</v>
      </c>
      <c r="AO42" s="121">
        <f t="shared" si="49"/>
        <v>0</v>
      </c>
      <c r="AP42" s="121">
        <f t="shared" si="49"/>
        <v>0</v>
      </c>
      <c r="AQ42" s="124"/>
    </row>
    <row r="43" spans="1:43" x14ac:dyDescent="0.25">
      <c r="A43" s="35">
        <v>14020</v>
      </c>
      <c r="B43" s="64">
        <v>1</v>
      </c>
      <c r="C43" s="79">
        <v>0</v>
      </c>
      <c r="D43" s="80">
        <v>0</v>
      </c>
      <c r="E43" s="80">
        <v>0</v>
      </c>
      <c r="F43" s="80">
        <v>0</v>
      </c>
      <c r="G43" s="80">
        <v>0</v>
      </c>
      <c r="H43" s="80">
        <v>0</v>
      </c>
      <c r="I43" s="80">
        <v>0</v>
      </c>
      <c r="J43" s="80">
        <v>0</v>
      </c>
      <c r="K43" s="80">
        <v>0</v>
      </c>
      <c r="L43" s="80">
        <v>0</v>
      </c>
      <c r="M43" s="80">
        <v>0</v>
      </c>
      <c r="N43" s="81">
        <v>0</v>
      </c>
      <c r="Q43" s="79">
        <v>0.54300000000000004</v>
      </c>
      <c r="R43" s="80">
        <v>0.54076666699999998</v>
      </c>
      <c r="S43" s="80">
        <v>0.53300000000000003</v>
      </c>
      <c r="T43" s="80">
        <v>0.47</v>
      </c>
      <c r="U43" s="80">
        <v>0.39606666699999998</v>
      </c>
      <c r="V43" s="80">
        <v>0.27186666700000001</v>
      </c>
      <c r="W43" s="80">
        <v>0.17199999999999999</v>
      </c>
      <c r="X43" s="80">
        <v>0.115466667</v>
      </c>
      <c r="Y43" s="80">
        <v>4.7E-2</v>
      </c>
      <c r="Z43" s="80">
        <v>1.2E-2</v>
      </c>
      <c r="AA43" s="80">
        <v>4.1666700000000001E-4</v>
      </c>
      <c r="AB43" s="81">
        <v>0</v>
      </c>
    </row>
    <row r="44" spans="1:43" x14ac:dyDescent="0.25">
      <c r="A44" s="35">
        <v>14021</v>
      </c>
      <c r="B44" s="64">
        <v>1</v>
      </c>
      <c r="C44" s="79">
        <v>0</v>
      </c>
      <c r="D44" s="80">
        <v>0</v>
      </c>
      <c r="E44" s="80">
        <v>0</v>
      </c>
      <c r="F44" s="80">
        <v>0</v>
      </c>
      <c r="G44" s="80">
        <v>0</v>
      </c>
      <c r="H44" s="80">
        <v>0</v>
      </c>
      <c r="I44" s="80">
        <v>0</v>
      </c>
      <c r="J44" s="80">
        <v>0</v>
      </c>
      <c r="K44" s="80">
        <v>0</v>
      </c>
      <c r="L44" s="80">
        <v>0</v>
      </c>
      <c r="M44" s="80">
        <v>0</v>
      </c>
      <c r="N44" s="81">
        <v>0</v>
      </c>
      <c r="Q44" s="79">
        <v>0.53600000000000003</v>
      </c>
      <c r="R44" s="80">
        <v>0.57599999999999996</v>
      </c>
      <c r="S44" s="80">
        <v>0.55726666700000005</v>
      </c>
      <c r="T44" s="80">
        <v>0.48599999999999999</v>
      </c>
      <c r="U44" s="80">
        <v>0.42326666699999999</v>
      </c>
      <c r="V44" s="80">
        <v>0.313</v>
      </c>
      <c r="W44" s="80">
        <v>0.21299999999999999</v>
      </c>
      <c r="X44" s="80">
        <v>0.13700000000000001</v>
      </c>
      <c r="Y44" s="80">
        <v>6.2266666999999998E-2</v>
      </c>
      <c r="Z44" s="80">
        <v>2.0766666999999999E-2</v>
      </c>
      <c r="AA44" s="80">
        <v>5.0000000000000001E-3</v>
      </c>
      <c r="AB44" s="81">
        <v>1E-3</v>
      </c>
    </row>
    <row r="45" spans="1:43" x14ac:dyDescent="0.25">
      <c r="A45" s="35">
        <v>14022</v>
      </c>
      <c r="B45" s="64">
        <v>1</v>
      </c>
      <c r="C45" s="79">
        <v>0</v>
      </c>
      <c r="D45" s="80">
        <v>0</v>
      </c>
      <c r="E45" s="80">
        <v>0</v>
      </c>
      <c r="F45" s="80">
        <v>0</v>
      </c>
      <c r="G45" s="80">
        <v>0</v>
      </c>
      <c r="H45" s="80">
        <v>0</v>
      </c>
      <c r="I45" s="80">
        <v>0</v>
      </c>
      <c r="J45" s="80">
        <v>0</v>
      </c>
      <c r="K45" s="80">
        <v>0</v>
      </c>
      <c r="L45" s="80">
        <v>0</v>
      </c>
      <c r="M45" s="80">
        <v>0</v>
      </c>
      <c r="N45" s="81">
        <v>0</v>
      </c>
      <c r="Q45" s="47"/>
      <c r="AB45" s="82"/>
    </row>
    <row r="46" spans="1:43" ht="15.75" thickBot="1" x14ac:dyDescent="0.3">
      <c r="A46" s="51">
        <v>14023</v>
      </c>
      <c r="B46" s="65">
        <v>1</v>
      </c>
      <c r="C46" s="44">
        <v>0</v>
      </c>
      <c r="D46" s="45">
        <v>0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5">
        <v>0</v>
      </c>
      <c r="L46" s="45">
        <v>0</v>
      </c>
      <c r="M46" s="45">
        <v>0</v>
      </c>
      <c r="N46" s="46">
        <v>0</v>
      </c>
      <c r="O46" s="84"/>
      <c r="P46" s="84"/>
      <c r="Q46" s="43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5"/>
    </row>
    <row r="47" spans="1:43" x14ac:dyDescent="0.25">
      <c r="A47" s="59">
        <v>14024</v>
      </c>
      <c r="B47" s="66">
        <v>1</v>
      </c>
      <c r="C47" s="40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2">
        <v>0</v>
      </c>
      <c r="O47" s="86"/>
      <c r="P47" s="86"/>
      <c r="Q47" s="59" t="s">
        <v>31</v>
      </c>
      <c r="R47" s="87"/>
      <c r="S47" s="88"/>
      <c r="T47" s="88"/>
      <c r="U47" s="88"/>
      <c r="V47" s="88"/>
      <c r="W47" s="88"/>
      <c r="X47" s="88"/>
      <c r="Y47" s="88"/>
      <c r="Z47" s="88"/>
      <c r="AA47" s="88"/>
      <c r="AB47" s="89"/>
    </row>
    <row r="48" spans="1:43" x14ac:dyDescent="0.25">
      <c r="A48" s="35">
        <v>14025</v>
      </c>
      <c r="B48" s="67">
        <v>1</v>
      </c>
      <c r="C48" s="79">
        <v>0</v>
      </c>
      <c r="D48" s="80">
        <v>0</v>
      </c>
      <c r="E48" s="80">
        <v>0</v>
      </c>
      <c r="F48" s="80">
        <v>0</v>
      </c>
      <c r="G48" s="80">
        <v>0</v>
      </c>
      <c r="H48" s="80">
        <v>0</v>
      </c>
      <c r="I48" s="80">
        <v>0</v>
      </c>
      <c r="J48" s="80">
        <v>0</v>
      </c>
      <c r="K48" s="80">
        <v>0</v>
      </c>
      <c r="L48" s="80">
        <v>0</v>
      </c>
      <c r="M48" s="80">
        <v>0</v>
      </c>
      <c r="N48" s="81">
        <v>0</v>
      </c>
      <c r="Q48" s="79">
        <v>0.54988333300000003</v>
      </c>
      <c r="R48" s="80">
        <v>0.51400000000000001</v>
      </c>
      <c r="S48" s="80">
        <v>0.474583333</v>
      </c>
      <c r="T48" s="80">
        <v>0.44508333300000003</v>
      </c>
      <c r="U48" s="80">
        <v>0.363683333</v>
      </c>
      <c r="V48" s="80">
        <v>0.26378333300000001</v>
      </c>
      <c r="W48" s="80">
        <v>0.16</v>
      </c>
      <c r="X48" s="80">
        <v>7.6999999999999999E-2</v>
      </c>
      <c r="Y48" s="80">
        <v>3.5183332999999997E-2</v>
      </c>
      <c r="Z48" s="80">
        <v>0.01</v>
      </c>
      <c r="AA48" s="80">
        <v>1E-3</v>
      </c>
      <c r="AB48" s="81" t="s">
        <v>34</v>
      </c>
    </row>
    <row r="49" spans="1:30" x14ac:dyDescent="0.25">
      <c r="A49" s="35">
        <v>14026</v>
      </c>
      <c r="B49" s="67">
        <v>1</v>
      </c>
      <c r="C49" s="79">
        <v>0</v>
      </c>
      <c r="D49" s="80">
        <v>0</v>
      </c>
      <c r="E49" s="80">
        <v>0</v>
      </c>
      <c r="F49" s="80">
        <v>0</v>
      </c>
      <c r="G49" s="80">
        <v>0</v>
      </c>
      <c r="H49" s="80">
        <v>0</v>
      </c>
      <c r="I49" s="80">
        <v>0</v>
      </c>
      <c r="J49" s="80">
        <v>0</v>
      </c>
      <c r="K49" s="80">
        <v>0</v>
      </c>
      <c r="L49" s="80">
        <v>0</v>
      </c>
      <c r="M49" s="80">
        <v>0</v>
      </c>
      <c r="N49" s="81">
        <v>0</v>
      </c>
      <c r="Q49" s="79">
        <v>0.57048333299999998</v>
      </c>
      <c r="R49" s="80">
        <v>0.55400000000000005</v>
      </c>
      <c r="S49" s="80">
        <v>0.48899999999999999</v>
      </c>
      <c r="T49" s="80">
        <v>0.48808333300000001</v>
      </c>
      <c r="U49" s="80">
        <v>0.42199999999999999</v>
      </c>
      <c r="V49" s="80">
        <v>0.31598333299999998</v>
      </c>
      <c r="W49" s="80">
        <v>0.20100000000000001</v>
      </c>
      <c r="X49" s="80">
        <v>9.6000000000000002E-2</v>
      </c>
      <c r="Y49" s="80">
        <v>5.8000000000000003E-2</v>
      </c>
      <c r="Z49" s="80">
        <v>2.1000000000000001E-2</v>
      </c>
      <c r="AA49" s="80">
        <v>6.0000000000000001E-3</v>
      </c>
      <c r="AB49" s="81">
        <v>3.33333E-4</v>
      </c>
    </row>
    <row r="50" spans="1:30" x14ac:dyDescent="0.25">
      <c r="A50" s="35">
        <v>14027</v>
      </c>
      <c r="B50" s="67">
        <v>1</v>
      </c>
      <c r="C50" s="79">
        <v>0</v>
      </c>
      <c r="D50" s="80">
        <v>0</v>
      </c>
      <c r="E50" s="80">
        <v>0</v>
      </c>
      <c r="F50" s="80">
        <v>0</v>
      </c>
      <c r="G50" s="80">
        <v>0</v>
      </c>
      <c r="H50" s="80">
        <v>0</v>
      </c>
      <c r="I50" s="80">
        <v>0</v>
      </c>
      <c r="J50" s="80">
        <v>0</v>
      </c>
      <c r="K50" s="80">
        <v>0</v>
      </c>
      <c r="L50" s="80">
        <v>0</v>
      </c>
      <c r="M50" s="80">
        <v>0</v>
      </c>
      <c r="N50" s="81">
        <v>0</v>
      </c>
      <c r="Q50" s="47"/>
      <c r="AB50" s="82"/>
    </row>
    <row r="51" spans="1:30" ht="15.75" thickBot="1" x14ac:dyDescent="0.3">
      <c r="A51" s="51">
        <v>14028</v>
      </c>
      <c r="B51" s="68">
        <v>1</v>
      </c>
      <c r="C51" s="44">
        <v>0</v>
      </c>
      <c r="D51" s="45">
        <v>0</v>
      </c>
      <c r="E51" s="45">
        <v>0</v>
      </c>
      <c r="F51" s="45">
        <v>0</v>
      </c>
      <c r="G51" s="45">
        <v>0</v>
      </c>
      <c r="H51" s="45">
        <v>0</v>
      </c>
      <c r="I51" s="45">
        <v>0</v>
      </c>
      <c r="J51" s="45">
        <v>0</v>
      </c>
      <c r="K51" s="45">
        <v>0</v>
      </c>
      <c r="L51" s="45">
        <v>0</v>
      </c>
      <c r="M51" s="45">
        <v>0</v>
      </c>
      <c r="N51" s="46">
        <v>0</v>
      </c>
      <c r="O51" s="84"/>
      <c r="P51" s="84"/>
      <c r="Q51" s="43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5"/>
    </row>
    <row r="52" spans="1:30" x14ac:dyDescent="0.25">
      <c r="A52" s="59">
        <v>14029</v>
      </c>
      <c r="B52" s="69">
        <v>1</v>
      </c>
      <c r="C52" s="40">
        <v>0</v>
      </c>
      <c r="D52" s="41">
        <v>0</v>
      </c>
      <c r="E52" s="41">
        <v>0</v>
      </c>
      <c r="F52" s="41">
        <v>0</v>
      </c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42">
        <v>0</v>
      </c>
      <c r="O52" s="86"/>
      <c r="P52" s="86"/>
      <c r="Q52" s="59" t="s">
        <v>31</v>
      </c>
      <c r="R52" s="87"/>
      <c r="S52" s="88"/>
      <c r="T52" s="88"/>
      <c r="U52" s="88"/>
      <c r="V52" s="88"/>
      <c r="W52" s="88"/>
      <c r="X52" s="88"/>
      <c r="Y52" s="88"/>
      <c r="Z52" s="88"/>
      <c r="AA52" s="88"/>
      <c r="AB52" s="89"/>
    </row>
    <row r="53" spans="1:30" x14ac:dyDescent="0.25">
      <c r="A53" s="35">
        <v>14030</v>
      </c>
      <c r="B53" s="70">
        <v>1</v>
      </c>
      <c r="C53" s="79">
        <v>0</v>
      </c>
      <c r="D53" s="80">
        <v>0</v>
      </c>
      <c r="E53" s="80">
        <v>0</v>
      </c>
      <c r="F53" s="80">
        <v>0</v>
      </c>
      <c r="G53" s="80">
        <v>0</v>
      </c>
      <c r="H53" s="80">
        <v>0</v>
      </c>
      <c r="I53" s="80">
        <v>0</v>
      </c>
      <c r="J53" s="80">
        <v>0</v>
      </c>
      <c r="K53" s="80">
        <v>0</v>
      </c>
      <c r="L53" s="80">
        <v>0</v>
      </c>
      <c r="M53" s="80">
        <v>0</v>
      </c>
      <c r="N53" s="81">
        <v>0</v>
      </c>
      <c r="Q53" s="79">
        <v>0.436</v>
      </c>
      <c r="R53" s="80">
        <v>0.41299999999999998</v>
      </c>
      <c r="S53" s="80">
        <v>0.378</v>
      </c>
      <c r="T53" s="80">
        <v>0.372</v>
      </c>
      <c r="U53" s="80">
        <v>0.308</v>
      </c>
      <c r="V53" s="80">
        <v>0.26</v>
      </c>
      <c r="W53" s="80">
        <v>0.123266667</v>
      </c>
      <c r="X53" s="80">
        <v>6.3E-2</v>
      </c>
      <c r="Y53" s="80">
        <v>2.8000000000000001E-2</v>
      </c>
      <c r="Z53" s="80">
        <v>6.4666669999999997E-3</v>
      </c>
      <c r="AA53" s="80">
        <v>1E-3</v>
      </c>
      <c r="AB53" s="81">
        <v>0</v>
      </c>
    </row>
    <row r="54" spans="1:30" x14ac:dyDescent="0.25">
      <c r="A54" s="35">
        <v>14031</v>
      </c>
      <c r="B54" s="70">
        <v>1</v>
      </c>
      <c r="C54" s="79">
        <v>0</v>
      </c>
      <c r="D54" s="80">
        <v>0</v>
      </c>
      <c r="E54" s="80">
        <v>0</v>
      </c>
      <c r="F54" s="80">
        <v>0</v>
      </c>
      <c r="G54" s="80">
        <v>0</v>
      </c>
      <c r="H54" s="80">
        <v>0</v>
      </c>
      <c r="I54" s="80">
        <v>0</v>
      </c>
      <c r="J54" s="80">
        <v>0</v>
      </c>
      <c r="K54" s="80">
        <v>0</v>
      </c>
      <c r="L54" s="80">
        <v>0</v>
      </c>
      <c r="M54" s="80">
        <v>0</v>
      </c>
      <c r="N54" s="81">
        <v>0</v>
      </c>
      <c r="Q54" s="79">
        <v>0.48899999999999999</v>
      </c>
      <c r="R54" s="80">
        <v>0.436</v>
      </c>
      <c r="S54" s="80">
        <v>0.39400000000000002</v>
      </c>
      <c r="T54" s="80">
        <v>0.43099999999999999</v>
      </c>
      <c r="U54" s="80">
        <v>0.31900000000000001</v>
      </c>
      <c r="V54" s="80">
        <v>0.26300000000000001</v>
      </c>
      <c r="W54" s="80">
        <v>0.151</v>
      </c>
      <c r="X54" s="80">
        <v>7.4366666999999997E-2</v>
      </c>
      <c r="Y54" s="80">
        <v>0.03</v>
      </c>
      <c r="Z54" s="80">
        <v>8.9999999999999993E-3</v>
      </c>
      <c r="AA54" s="80">
        <v>1.41667E-4</v>
      </c>
      <c r="AB54" s="81">
        <v>2E-3</v>
      </c>
      <c r="AD54" s="131">
        <v>0</v>
      </c>
    </row>
    <row r="55" spans="1:30" x14ac:dyDescent="0.25">
      <c r="A55" s="35">
        <v>14032</v>
      </c>
      <c r="B55" s="70">
        <v>1</v>
      </c>
      <c r="C55" s="79">
        <v>0</v>
      </c>
      <c r="D55" s="80">
        <v>0</v>
      </c>
      <c r="E55" s="80">
        <v>0</v>
      </c>
      <c r="F55" s="80">
        <v>0</v>
      </c>
      <c r="G55" s="80">
        <v>0</v>
      </c>
      <c r="H55" s="80">
        <v>0</v>
      </c>
      <c r="I55" s="80">
        <v>0</v>
      </c>
      <c r="J55" s="80">
        <v>0</v>
      </c>
      <c r="K55" s="80">
        <v>0</v>
      </c>
      <c r="L55" s="80">
        <v>0</v>
      </c>
      <c r="M55" s="80">
        <v>0</v>
      </c>
      <c r="N55" s="81">
        <v>0</v>
      </c>
      <c r="Q55" s="47"/>
      <c r="AB55" s="82"/>
    </row>
    <row r="56" spans="1:30" ht="15.75" thickBot="1" x14ac:dyDescent="0.3">
      <c r="A56" s="51">
        <v>14033</v>
      </c>
      <c r="B56" s="71">
        <v>1</v>
      </c>
      <c r="C56" s="44">
        <v>0</v>
      </c>
      <c r="D56" s="45">
        <v>0</v>
      </c>
      <c r="E56" s="45">
        <v>0</v>
      </c>
      <c r="F56" s="45">
        <v>0</v>
      </c>
      <c r="G56" s="45">
        <v>0</v>
      </c>
      <c r="H56" s="45">
        <v>0</v>
      </c>
      <c r="I56" s="45">
        <v>0</v>
      </c>
      <c r="J56" s="45">
        <v>0</v>
      </c>
      <c r="K56" s="45">
        <v>0</v>
      </c>
      <c r="L56" s="45">
        <v>0</v>
      </c>
      <c r="M56" s="45">
        <v>0</v>
      </c>
      <c r="N56" s="46">
        <v>0</v>
      </c>
      <c r="O56" s="84"/>
      <c r="P56" s="84"/>
      <c r="Q56" s="43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5"/>
    </row>
    <row r="57" spans="1:30" x14ac:dyDescent="0.25"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1:30" x14ac:dyDescent="0.25"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</row>
    <row r="60" spans="1:30" x14ac:dyDescent="0.25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</row>
    <row r="61" spans="1:30" x14ac:dyDescent="0.25"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</row>
    <row r="63" spans="1:30" x14ac:dyDescent="0.25"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</row>
    <row r="64" spans="1:30" x14ac:dyDescent="0.25"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</row>
  </sheetData>
  <pageMargins left="0.25" right="0.25" top="0.75" bottom="0.75" header="0.3" footer="0.3"/>
  <pageSetup paperSize="9" scale="38" orientation="landscape" horizontalDpi="4294967293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Q64"/>
  <sheetViews>
    <sheetView zoomScale="60" zoomScaleNormal="60" workbookViewId="0">
      <selection activeCell="AI33" sqref="AI33:AI42"/>
    </sheetView>
  </sheetViews>
  <sheetFormatPr defaultColWidth="8.85546875" defaultRowHeight="15" x14ac:dyDescent="0.25"/>
  <sheetData>
    <row r="1" spans="1:43" x14ac:dyDescent="0.25">
      <c r="A1" t="s">
        <v>40</v>
      </c>
    </row>
    <row r="2" spans="1:43" ht="15.75" thickBot="1" x14ac:dyDescent="0.3"/>
    <row r="3" spans="1:43" ht="15.75" thickBot="1" x14ac:dyDescent="0.3">
      <c r="A3" s="18" t="s">
        <v>13</v>
      </c>
      <c r="B3" s="19" t="s">
        <v>14</v>
      </c>
      <c r="C3" s="20" t="s">
        <v>41</v>
      </c>
      <c r="D3" s="21"/>
      <c r="E3" s="21"/>
      <c r="F3" s="21"/>
      <c r="G3" s="21"/>
      <c r="H3" s="21"/>
      <c r="I3" s="21"/>
      <c r="J3" s="21"/>
      <c r="K3" s="21"/>
      <c r="L3" s="21"/>
      <c r="M3" s="21"/>
      <c r="N3" s="22"/>
      <c r="Q3" s="23" t="s">
        <v>42</v>
      </c>
      <c r="R3" s="24"/>
      <c r="S3" s="24"/>
      <c r="T3" s="24"/>
      <c r="U3" s="24"/>
      <c r="V3" s="24"/>
      <c r="W3" s="24"/>
      <c r="X3" s="24"/>
      <c r="Y3" s="24"/>
      <c r="Z3" s="24"/>
      <c r="AA3" s="24"/>
      <c r="AB3" s="25"/>
      <c r="AD3" s="91" t="s">
        <v>13</v>
      </c>
      <c r="AE3" s="92" t="s">
        <v>14</v>
      </c>
      <c r="AF3" s="93" t="s">
        <v>43</v>
      </c>
      <c r="AG3" s="94"/>
      <c r="AH3" s="94"/>
      <c r="AI3" s="94"/>
      <c r="AJ3" s="94"/>
      <c r="AK3" s="94"/>
      <c r="AL3" s="94"/>
      <c r="AM3" s="94"/>
      <c r="AN3" s="94"/>
      <c r="AO3" s="94"/>
      <c r="AP3" s="94"/>
      <c r="AQ3" s="95"/>
    </row>
    <row r="4" spans="1:43" ht="12.6" customHeight="1" thickBot="1" x14ac:dyDescent="0.3">
      <c r="A4" s="26">
        <v>14009</v>
      </c>
      <c r="B4" s="27">
        <v>2.8292682926829267</v>
      </c>
      <c r="C4" s="28">
        <v>50</v>
      </c>
      <c r="D4" s="29">
        <v>100</v>
      </c>
      <c r="E4" s="29">
        <v>200</v>
      </c>
      <c r="F4" s="29">
        <v>400</v>
      </c>
      <c r="G4" s="29">
        <v>800</v>
      </c>
      <c r="H4" s="29">
        <v>1600</v>
      </c>
      <c r="I4" s="29">
        <v>3200</v>
      </c>
      <c r="J4" s="29">
        <v>6400</v>
      </c>
      <c r="K4" s="29">
        <v>12800</v>
      </c>
      <c r="L4" s="29">
        <v>25600</v>
      </c>
      <c r="M4" s="29">
        <v>51200</v>
      </c>
      <c r="N4" s="30">
        <v>102400</v>
      </c>
      <c r="P4" s="31"/>
      <c r="Q4" s="32">
        <v>1</v>
      </c>
      <c r="R4" s="33">
        <f>Q4/2</f>
        <v>0.5</v>
      </c>
      <c r="S4" s="33">
        <f t="shared" ref="S4:AB4" si="0">R4/2</f>
        <v>0.25</v>
      </c>
      <c r="T4" s="33">
        <f t="shared" si="0"/>
        <v>0.125</v>
      </c>
      <c r="U4" s="33">
        <f t="shared" si="0"/>
        <v>6.25E-2</v>
      </c>
      <c r="V4" s="33">
        <f t="shared" si="0"/>
        <v>3.125E-2</v>
      </c>
      <c r="W4" s="33">
        <f t="shared" si="0"/>
        <v>1.5625E-2</v>
      </c>
      <c r="X4" s="33">
        <f t="shared" si="0"/>
        <v>7.8125E-3</v>
      </c>
      <c r="Y4" s="33">
        <f t="shared" si="0"/>
        <v>3.90625E-3</v>
      </c>
      <c r="Z4" s="33">
        <f t="shared" si="0"/>
        <v>1.953125E-3</v>
      </c>
      <c r="AA4" s="33">
        <f t="shared" si="0"/>
        <v>9.765625E-4</v>
      </c>
      <c r="AB4" s="34">
        <f t="shared" si="0"/>
        <v>4.8828125E-4</v>
      </c>
      <c r="AD4" s="96">
        <v>14009</v>
      </c>
      <c r="AE4" s="97">
        <v>1</v>
      </c>
      <c r="AF4" s="98">
        <f>((C32/AVERAGE($Q$5:$R$5))*100)*$B$4</f>
        <v>0</v>
      </c>
      <c r="AG4" s="99">
        <f t="shared" ref="AG4:AQ4" si="1">((D32/AVERAGE($Q$5:$R$5))*100)*$B$4</f>
        <v>0</v>
      </c>
      <c r="AH4" s="99">
        <f t="shared" si="1"/>
        <v>0</v>
      </c>
      <c r="AI4" s="99">
        <f t="shared" si="1"/>
        <v>0</v>
      </c>
      <c r="AJ4" s="99">
        <f t="shared" si="1"/>
        <v>0</v>
      </c>
      <c r="AK4" s="99">
        <f t="shared" si="1"/>
        <v>0</v>
      </c>
      <c r="AL4" s="99">
        <f t="shared" si="1"/>
        <v>0</v>
      </c>
      <c r="AM4" s="99">
        <f t="shared" si="1"/>
        <v>0</v>
      </c>
      <c r="AN4" s="99">
        <f t="shared" si="1"/>
        <v>0</v>
      </c>
      <c r="AO4" s="99">
        <f t="shared" si="1"/>
        <v>0</v>
      </c>
      <c r="AP4" s="99">
        <f t="shared" si="1"/>
        <v>0</v>
      </c>
      <c r="AQ4" s="100">
        <f t="shared" si="1"/>
        <v>0</v>
      </c>
    </row>
    <row r="5" spans="1:43" x14ac:dyDescent="0.25">
      <c r="A5" s="35">
        <v>14010</v>
      </c>
      <c r="B5" s="36">
        <v>2.3761467889908259</v>
      </c>
      <c r="C5" s="37">
        <v>50</v>
      </c>
      <c r="D5" s="38">
        <v>100</v>
      </c>
      <c r="E5" s="38">
        <v>200</v>
      </c>
      <c r="F5" s="38">
        <v>400</v>
      </c>
      <c r="G5" s="38">
        <v>800</v>
      </c>
      <c r="H5" s="38">
        <v>1600</v>
      </c>
      <c r="I5" s="38">
        <v>3200</v>
      </c>
      <c r="J5" s="38">
        <v>6400</v>
      </c>
      <c r="K5" s="38">
        <v>12800</v>
      </c>
      <c r="L5" s="38">
        <v>25600</v>
      </c>
      <c r="M5" s="38">
        <v>51200</v>
      </c>
      <c r="N5" s="39">
        <v>102400</v>
      </c>
      <c r="P5" s="31" t="s">
        <v>17</v>
      </c>
      <c r="Q5" s="40">
        <f t="shared" ref="Q5:AB5" si="2">AVERAGE(Q32:Q33)</f>
        <v>0.4539708335</v>
      </c>
      <c r="R5" s="41">
        <f t="shared" si="2"/>
        <v>0.48247083349999997</v>
      </c>
      <c r="S5" s="41">
        <f t="shared" si="2"/>
        <v>0.4405</v>
      </c>
      <c r="T5" s="41">
        <f t="shared" si="2"/>
        <v>0.4375</v>
      </c>
      <c r="U5" s="41">
        <f t="shared" si="2"/>
        <v>0.33350000000000002</v>
      </c>
      <c r="V5" s="41">
        <f t="shared" si="2"/>
        <v>0.23899999999999999</v>
      </c>
      <c r="W5" s="41">
        <f t="shared" si="2"/>
        <v>0.14650000000000002</v>
      </c>
      <c r="X5" s="41">
        <f t="shared" si="2"/>
        <v>7.6999999999999999E-2</v>
      </c>
      <c r="Y5" s="41">
        <f t="shared" si="2"/>
        <v>3.15E-2</v>
      </c>
      <c r="Z5" s="41">
        <f t="shared" si="2"/>
        <v>6.7708335000000001E-3</v>
      </c>
      <c r="AA5" s="41">
        <f t="shared" si="2"/>
        <v>1.5E-3</v>
      </c>
      <c r="AB5" s="42">
        <f t="shared" si="2"/>
        <v>7.0833500000000026E-5</v>
      </c>
      <c r="AD5" s="101">
        <v>14010</v>
      </c>
      <c r="AE5" s="102">
        <v>1</v>
      </c>
      <c r="AF5" s="103">
        <f>((C33/AVERAGE($Q$5:$R$5))*100)*$B$5</f>
        <v>0</v>
      </c>
      <c r="AG5" s="104">
        <f t="shared" ref="AG5:AQ5" si="3">((D33/AVERAGE($Q$5:$R$5))*100)*$B$5</f>
        <v>0</v>
      </c>
      <c r="AH5" s="104">
        <f t="shared" si="3"/>
        <v>0</v>
      </c>
      <c r="AI5" s="104">
        <f t="shared" si="3"/>
        <v>0</v>
      </c>
      <c r="AJ5" s="104">
        <f t="shared" si="3"/>
        <v>0</v>
      </c>
      <c r="AK5" s="104">
        <f t="shared" si="3"/>
        <v>0</v>
      </c>
      <c r="AL5" s="104">
        <f t="shared" si="3"/>
        <v>0</v>
      </c>
      <c r="AM5" s="104">
        <f t="shared" si="3"/>
        <v>0</v>
      </c>
      <c r="AN5" s="104">
        <f t="shared" si="3"/>
        <v>0</v>
      </c>
      <c r="AO5" s="104">
        <f t="shared" si="3"/>
        <v>0</v>
      </c>
      <c r="AP5" s="104">
        <f t="shared" si="3"/>
        <v>0</v>
      </c>
      <c r="AQ5" s="105">
        <f t="shared" si="3"/>
        <v>0</v>
      </c>
    </row>
    <row r="6" spans="1:43" ht="15.75" thickBot="1" x14ac:dyDescent="0.3">
      <c r="A6" s="35">
        <v>14011</v>
      </c>
      <c r="B6" s="36">
        <v>2.9867549668874172</v>
      </c>
      <c r="C6" s="37">
        <v>50</v>
      </c>
      <c r="D6" s="38">
        <v>100</v>
      </c>
      <c r="E6" s="38">
        <v>200</v>
      </c>
      <c r="F6" s="38">
        <v>400</v>
      </c>
      <c r="G6" s="38">
        <v>800</v>
      </c>
      <c r="H6" s="38">
        <v>1600</v>
      </c>
      <c r="I6" s="38">
        <v>3200</v>
      </c>
      <c r="J6" s="38">
        <v>6400</v>
      </c>
      <c r="K6" s="38">
        <v>12800</v>
      </c>
      <c r="L6" s="38">
        <v>25600</v>
      </c>
      <c r="M6" s="38">
        <v>51200</v>
      </c>
      <c r="N6" s="39">
        <v>102400</v>
      </c>
      <c r="P6" s="43" t="s">
        <v>18</v>
      </c>
      <c r="Q6" s="44">
        <f t="shared" ref="Q6:AB6" si="4">STDEV(Q32:Q33)</f>
        <v>1.3729659025061263E-3</v>
      </c>
      <c r="R6" s="45">
        <f t="shared" si="4"/>
        <v>9.2336358152920964E-3</v>
      </c>
      <c r="S6" s="45">
        <f t="shared" si="4"/>
        <v>2.8991378028648474E-2</v>
      </c>
      <c r="T6" s="45">
        <f t="shared" si="4"/>
        <v>3.7476659402887011E-2</v>
      </c>
      <c r="U6" s="45">
        <f t="shared" si="4"/>
        <v>3.6062445840513921E-2</v>
      </c>
      <c r="V6" s="45">
        <f t="shared" si="4"/>
        <v>3.5355339059327591E-2</v>
      </c>
      <c r="W6" s="45">
        <f t="shared" si="4"/>
        <v>1.7677669529663684E-2</v>
      </c>
      <c r="X6" s="45">
        <f t="shared" si="4"/>
        <v>8.4852813742385576E-3</v>
      </c>
      <c r="Y6" s="45">
        <f t="shared" si="4"/>
        <v>9.1923881554251373E-3</v>
      </c>
      <c r="Z6" s="45">
        <f t="shared" si="4"/>
        <v>2.5043367524046158E-3</v>
      </c>
      <c r="AA6" s="45">
        <f t="shared" si="4"/>
        <v>7.0710678118654751E-4</v>
      </c>
      <c r="AB6" s="46">
        <f t="shared" si="4"/>
        <v>1.0017369637035467E-4</v>
      </c>
      <c r="AD6" s="101">
        <v>14011</v>
      </c>
      <c r="AE6" s="102">
        <v>1</v>
      </c>
      <c r="AF6" s="103">
        <f>((C34/AVERAGE($Q$5:$R$5))*100)*$B$6</f>
        <v>0</v>
      </c>
      <c r="AG6" s="104">
        <f t="shared" ref="AG6:AQ6" si="5">((D34/AVERAGE($Q$5:$R$5))*100)*$B$6</f>
        <v>0</v>
      </c>
      <c r="AH6" s="104">
        <f t="shared" si="5"/>
        <v>0</v>
      </c>
      <c r="AI6" s="104">
        <f t="shared" si="5"/>
        <v>0</v>
      </c>
      <c r="AJ6" s="104">
        <f t="shared" si="5"/>
        <v>0</v>
      </c>
      <c r="AK6" s="104">
        <f t="shared" si="5"/>
        <v>0</v>
      </c>
      <c r="AL6" s="104">
        <f t="shared" si="5"/>
        <v>0</v>
      </c>
      <c r="AM6" s="104">
        <f t="shared" si="5"/>
        <v>0</v>
      </c>
      <c r="AN6" s="104">
        <f t="shared" si="5"/>
        <v>0</v>
      </c>
      <c r="AO6" s="104">
        <f t="shared" si="5"/>
        <v>0</v>
      </c>
      <c r="AP6" s="104">
        <f t="shared" si="5"/>
        <v>0</v>
      </c>
      <c r="AQ6" s="105">
        <f t="shared" si="5"/>
        <v>0</v>
      </c>
    </row>
    <row r="7" spans="1:43" x14ac:dyDescent="0.25">
      <c r="A7" s="35">
        <v>14012</v>
      </c>
      <c r="B7" s="36">
        <v>1.9202453987730062</v>
      </c>
      <c r="C7" s="37">
        <v>50</v>
      </c>
      <c r="D7" s="38">
        <v>100</v>
      </c>
      <c r="E7" s="38">
        <v>200</v>
      </c>
      <c r="F7" s="38">
        <v>400</v>
      </c>
      <c r="G7" s="38">
        <v>800</v>
      </c>
      <c r="H7" s="38">
        <v>1600</v>
      </c>
      <c r="I7" s="38">
        <v>3200</v>
      </c>
      <c r="J7" s="38">
        <v>6400</v>
      </c>
      <c r="K7" s="38">
        <v>12800</v>
      </c>
      <c r="L7" s="38">
        <v>25600</v>
      </c>
      <c r="M7" s="38">
        <v>51200</v>
      </c>
      <c r="N7" s="39">
        <v>102400</v>
      </c>
      <c r="P7" s="47" t="s">
        <v>19</v>
      </c>
      <c r="Q7" s="48">
        <f t="shared" ref="Q7:AB7" si="6">AVERAGE(Q38:Q39)</f>
        <v>0.44650000000000001</v>
      </c>
      <c r="R7" s="49">
        <f t="shared" si="6"/>
        <v>0.44500000000000001</v>
      </c>
      <c r="S7" s="49">
        <f t="shared" si="6"/>
        <v>0.41349999999999998</v>
      </c>
      <c r="T7" s="49">
        <f t="shared" si="6"/>
        <v>0.371</v>
      </c>
      <c r="U7" s="49">
        <f t="shared" si="6"/>
        <v>0.32899999999999996</v>
      </c>
      <c r="V7" s="49">
        <f t="shared" si="6"/>
        <v>0.21799999999999997</v>
      </c>
      <c r="W7" s="49">
        <f t="shared" si="6"/>
        <v>0.13500000000000001</v>
      </c>
      <c r="X7" s="49">
        <f t="shared" si="6"/>
        <v>7.3999999999999982E-2</v>
      </c>
      <c r="Y7" s="49">
        <f t="shared" si="6"/>
        <v>2.9499999999999998E-2</v>
      </c>
      <c r="Z7" s="49">
        <f t="shared" si="6"/>
        <v>8.5000000000000006E-3</v>
      </c>
      <c r="AA7" s="49">
        <f t="shared" si="6"/>
        <v>6.1583330000000002E-3</v>
      </c>
      <c r="AB7" s="50" t="e">
        <f t="shared" si="6"/>
        <v>#DIV/0!</v>
      </c>
      <c r="AD7" s="101">
        <v>14012</v>
      </c>
      <c r="AE7" s="102">
        <v>1</v>
      </c>
      <c r="AF7" s="103">
        <f>((C35/AVERAGE($Q$5:$R$5))*100)*$B$7</f>
        <v>0</v>
      </c>
      <c r="AG7" s="104">
        <f t="shared" ref="AG7:AQ7" si="7">((D35/AVERAGE($Q$5:$R$5))*100)*$B$7</f>
        <v>0</v>
      </c>
      <c r="AH7" s="104">
        <f t="shared" si="7"/>
        <v>0</v>
      </c>
      <c r="AI7" s="104">
        <f t="shared" si="7"/>
        <v>0</v>
      </c>
      <c r="AJ7" s="104">
        <f t="shared" si="7"/>
        <v>0</v>
      </c>
      <c r="AK7" s="104">
        <f t="shared" si="7"/>
        <v>0</v>
      </c>
      <c r="AL7" s="104">
        <f t="shared" si="7"/>
        <v>0</v>
      </c>
      <c r="AM7" s="104">
        <f t="shared" si="7"/>
        <v>2.7341158453599638E-2</v>
      </c>
      <c r="AN7" s="104">
        <f t="shared" si="7"/>
        <v>0</v>
      </c>
      <c r="AO7" s="104">
        <f t="shared" si="7"/>
        <v>0</v>
      </c>
      <c r="AP7" s="104">
        <f t="shared" si="7"/>
        <v>1.0252883155684117E-2</v>
      </c>
      <c r="AQ7" s="105">
        <f t="shared" si="7"/>
        <v>0</v>
      </c>
    </row>
    <row r="8" spans="1:43" ht="15.75" thickBot="1" x14ac:dyDescent="0.3">
      <c r="A8" s="51">
        <v>14013</v>
      </c>
      <c r="B8" s="52">
        <v>2.0989010989010994</v>
      </c>
      <c r="C8" s="53">
        <v>50</v>
      </c>
      <c r="D8" s="54">
        <v>100</v>
      </c>
      <c r="E8" s="54">
        <v>200</v>
      </c>
      <c r="F8" s="54">
        <v>400</v>
      </c>
      <c r="G8" s="54">
        <v>800</v>
      </c>
      <c r="H8" s="54">
        <v>1600</v>
      </c>
      <c r="I8" s="54">
        <v>3200</v>
      </c>
      <c r="J8" s="54">
        <v>6400</v>
      </c>
      <c r="K8" s="54">
        <v>12800</v>
      </c>
      <c r="L8" s="54">
        <v>25600</v>
      </c>
      <c r="M8" s="54">
        <v>51200</v>
      </c>
      <c r="N8" s="55">
        <v>102400</v>
      </c>
      <c r="P8" s="47" t="s">
        <v>18</v>
      </c>
      <c r="Q8" s="56">
        <f t="shared" ref="Q8:AB8" si="8">STDEV(Q38:Q39)</f>
        <v>7.0710678118654816E-4</v>
      </c>
      <c r="R8" s="57">
        <f t="shared" si="8"/>
        <v>2.2627416997969541E-2</v>
      </c>
      <c r="S8" s="57">
        <f t="shared" si="8"/>
        <v>7.0710678118654816E-4</v>
      </c>
      <c r="T8" s="57">
        <f t="shared" si="8"/>
        <v>7.0710678118654814E-3</v>
      </c>
      <c r="U8" s="57">
        <f t="shared" si="8"/>
        <v>2.5455844122715694E-2</v>
      </c>
      <c r="V8" s="57">
        <f t="shared" si="8"/>
        <v>1.6970562748477136E-2</v>
      </c>
      <c r="W8" s="57">
        <f t="shared" si="8"/>
        <v>2.9698484809834894E-2</v>
      </c>
      <c r="X8" s="57">
        <f t="shared" si="8"/>
        <v>7.0710678118654719E-3</v>
      </c>
      <c r="Y8" s="57">
        <f t="shared" si="8"/>
        <v>9.1923881554251147E-3</v>
      </c>
      <c r="Z8" s="57">
        <f t="shared" si="8"/>
        <v>4.9497474683058325E-3</v>
      </c>
      <c r="AA8" s="57" t="e">
        <f t="shared" si="8"/>
        <v>#DIV/0!</v>
      </c>
      <c r="AB8" s="58" t="e">
        <f t="shared" si="8"/>
        <v>#DIV/0!</v>
      </c>
      <c r="AD8" s="106">
        <v>14013</v>
      </c>
      <c r="AE8" s="107">
        <v>1</v>
      </c>
      <c r="AF8" s="103">
        <f>((C36/AVERAGE($Q$5:$R$5))*100)*$B$8</f>
        <v>0.44827161645320068</v>
      </c>
      <c r="AG8" s="104">
        <f t="shared" ref="AG8:AQ8" si="9">((D36/AVERAGE($Q$5:$R$5))*100)*$B$8</f>
        <v>0</v>
      </c>
      <c r="AH8" s="104">
        <f t="shared" si="9"/>
        <v>0</v>
      </c>
      <c r="AI8" s="104">
        <f t="shared" si="9"/>
        <v>0</v>
      </c>
      <c r="AJ8" s="104">
        <f t="shared" si="9"/>
        <v>0</v>
      </c>
      <c r="AK8" s="104">
        <f t="shared" si="9"/>
        <v>0</v>
      </c>
      <c r="AL8" s="104">
        <f t="shared" si="9"/>
        <v>0</v>
      </c>
      <c r="AM8" s="104">
        <f t="shared" si="9"/>
        <v>0</v>
      </c>
      <c r="AN8" s="104">
        <f t="shared" si="9"/>
        <v>0</v>
      </c>
      <c r="AO8" s="104">
        <f t="shared" si="9"/>
        <v>0</v>
      </c>
      <c r="AP8" s="104">
        <f t="shared" si="9"/>
        <v>0</v>
      </c>
      <c r="AQ8" s="105">
        <f t="shared" si="9"/>
        <v>0</v>
      </c>
    </row>
    <row r="9" spans="1:43" x14ac:dyDescent="0.25">
      <c r="A9" s="59">
        <v>14014</v>
      </c>
      <c r="B9" s="60">
        <v>4.1914893617021285</v>
      </c>
      <c r="C9" s="28">
        <v>50</v>
      </c>
      <c r="D9" s="29">
        <v>100</v>
      </c>
      <c r="E9" s="29">
        <v>200</v>
      </c>
      <c r="F9" s="29">
        <v>400</v>
      </c>
      <c r="G9" s="29">
        <v>800</v>
      </c>
      <c r="H9" s="29">
        <v>1600</v>
      </c>
      <c r="I9" s="29">
        <v>3200</v>
      </c>
      <c r="J9" s="29">
        <v>6400</v>
      </c>
      <c r="K9" s="29">
        <v>12800</v>
      </c>
      <c r="L9" s="29">
        <v>25600</v>
      </c>
      <c r="M9" s="29">
        <v>51200</v>
      </c>
      <c r="N9" s="30">
        <v>102400</v>
      </c>
      <c r="P9" s="31" t="s">
        <v>20</v>
      </c>
      <c r="Q9" s="40">
        <f t="shared" ref="Q9:AB9" si="10">AVERAGE(Q43:Q44)</f>
        <v>0.33270833350000001</v>
      </c>
      <c r="R9" s="41">
        <f t="shared" si="10"/>
        <v>0.32915833350000001</v>
      </c>
      <c r="S9" s="41">
        <f t="shared" si="10"/>
        <v>0.32250000000000001</v>
      </c>
      <c r="T9" s="41">
        <f t="shared" si="10"/>
        <v>0.28949999999999998</v>
      </c>
      <c r="U9" s="41">
        <f t="shared" si="10"/>
        <v>0.23995833350000001</v>
      </c>
      <c r="V9" s="41">
        <f t="shared" si="10"/>
        <v>0.21299999999999999</v>
      </c>
      <c r="W9" s="41">
        <f t="shared" si="10"/>
        <v>0.14550000000000002</v>
      </c>
      <c r="X9" s="41">
        <f t="shared" si="10"/>
        <v>4.8500000000000001E-2</v>
      </c>
      <c r="Y9" s="41">
        <f t="shared" si="10"/>
        <v>2.62083335E-2</v>
      </c>
      <c r="Z9" s="41">
        <f t="shared" si="10"/>
        <v>5.4999999999999997E-3</v>
      </c>
      <c r="AA9" s="41" t="e">
        <f t="shared" si="10"/>
        <v>#DIV/0!</v>
      </c>
      <c r="AB9" s="42" t="e">
        <f t="shared" si="10"/>
        <v>#DIV/0!</v>
      </c>
      <c r="AD9" s="108">
        <v>14014</v>
      </c>
      <c r="AE9" s="109">
        <v>1</v>
      </c>
      <c r="AF9" s="103">
        <f>((C37/AVERAGE($Q$7:$R$7))*100)*$B$9</f>
        <v>0</v>
      </c>
      <c r="AG9" s="104">
        <f t="shared" ref="AG9:AQ9" si="11">((D37/AVERAGE($Q$7:$R$7))*100)*$B$9</f>
        <v>0</v>
      </c>
      <c r="AH9" s="104">
        <f t="shared" si="11"/>
        <v>0</v>
      </c>
      <c r="AI9" s="104">
        <f t="shared" si="11"/>
        <v>0</v>
      </c>
      <c r="AJ9" s="104">
        <f t="shared" si="11"/>
        <v>0</v>
      </c>
      <c r="AK9" s="104">
        <f t="shared" si="11"/>
        <v>0</v>
      </c>
      <c r="AL9" s="104">
        <f t="shared" si="11"/>
        <v>0</v>
      </c>
      <c r="AM9" s="104">
        <f t="shared" si="11"/>
        <v>0</v>
      </c>
      <c r="AN9" s="104">
        <f t="shared" si="11"/>
        <v>0</v>
      </c>
      <c r="AO9" s="104">
        <f t="shared" si="11"/>
        <v>0</v>
      </c>
      <c r="AP9" s="104">
        <f t="shared" si="11"/>
        <v>0</v>
      </c>
      <c r="AQ9" s="105">
        <f t="shared" si="11"/>
        <v>0</v>
      </c>
    </row>
    <row r="10" spans="1:43" ht="15.75" thickBot="1" x14ac:dyDescent="0.3">
      <c r="A10" s="35">
        <v>14015</v>
      </c>
      <c r="B10" s="61">
        <v>1.7957559681697615</v>
      </c>
      <c r="C10" s="37">
        <v>50</v>
      </c>
      <c r="D10" s="38">
        <v>100</v>
      </c>
      <c r="E10" s="38">
        <v>200</v>
      </c>
      <c r="F10" s="38">
        <v>400</v>
      </c>
      <c r="G10" s="38">
        <v>800</v>
      </c>
      <c r="H10" s="38">
        <v>1600</v>
      </c>
      <c r="I10" s="38">
        <v>3200</v>
      </c>
      <c r="J10" s="38">
        <v>6400</v>
      </c>
      <c r="K10" s="38">
        <v>12800</v>
      </c>
      <c r="L10" s="38">
        <v>25600</v>
      </c>
      <c r="M10" s="38">
        <v>51200</v>
      </c>
      <c r="N10" s="39">
        <v>102400</v>
      </c>
      <c r="P10" s="43" t="s">
        <v>18</v>
      </c>
      <c r="Q10" s="44">
        <f t="shared" ref="Q10:AB10" si="12">STDEV(Q43:Q44)</f>
        <v>3.830161967129383E-3</v>
      </c>
      <c r="R10" s="45">
        <f t="shared" si="12"/>
        <v>1.1089791115906775E-2</v>
      </c>
      <c r="S10" s="45">
        <f t="shared" si="12"/>
        <v>1.9091883092036802E-2</v>
      </c>
      <c r="T10" s="45">
        <f t="shared" si="12"/>
        <v>9.1923881554251269E-3</v>
      </c>
      <c r="U10" s="45">
        <f t="shared" si="12"/>
        <v>1.9857915202619942E-2</v>
      </c>
      <c r="V10" s="45">
        <f t="shared" si="12"/>
        <v>2.8284271247461927E-3</v>
      </c>
      <c r="W10" s="45">
        <f t="shared" si="12"/>
        <v>1.7677669529663684E-2</v>
      </c>
      <c r="X10" s="45">
        <f t="shared" si="12"/>
        <v>7.0710678118654816E-4</v>
      </c>
      <c r="Y10" s="45">
        <f t="shared" si="12"/>
        <v>1.3847507562534299E-2</v>
      </c>
      <c r="Z10" s="45">
        <f t="shared" si="12"/>
        <v>4.9497474683058325E-3</v>
      </c>
      <c r="AA10" s="45" t="e">
        <f t="shared" si="12"/>
        <v>#DIV/0!</v>
      </c>
      <c r="AB10" s="46" t="e">
        <f t="shared" si="12"/>
        <v>#DIV/0!</v>
      </c>
      <c r="AD10" s="101">
        <v>14015</v>
      </c>
      <c r="AE10" s="110">
        <v>1</v>
      </c>
      <c r="AF10" s="103">
        <f>((C38/AVERAGE($Q$7:$R$7))*100)*$B$10</f>
        <v>4.0286168663370985</v>
      </c>
      <c r="AG10" s="104">
        <f t="shared" ref="AG10:AQ10" si="13">((D38/AVERAGE($Q$7:$R$7))*100)*$B$10</f>
        <v>0</v>
      </c>
      <c r="AH10" s="104">
        <f t="shared" si="13"/>
        <v>0</v>
      </c>
      <c r="AI10" s="104">
        <f t="shared" si="13"/>
        <v>0</v>
      </c>
      <c r="AJ10" s="104">
        <f t="shared" si="13"/>
        <v>0</v>
      </c>
      <c r="AK10" s="104">
        <f t="shared" si="13"/>
        <v>0</v>
      </c>
      <c r="AL10" s="104">
        <f t="shared" si="13"/>
        <v>0</v>
      </c>
      <c r="AM10" s="104">
        <f t="shared" si="13"/>
        <v>0</v>
      </c>
      <c r="AN10" s="104">
        <f t="shared" si="13"/>
        <v>0</v>
      </c>
      <c r="AO10" s="104">
        <f t="shared" si="13"/>
        <v>0</v>
      </c>
      <c r="AP10" s="104">
        <f t="shared" si="13"/>
        <v>0</v>
      </c>
      <c r="AQ10" s="105">
        <f t="shared" si="13"/>
        <v>0</v>
      </c>
    </row>
    <row r="11" spans="1:43" x14ac:dyDescent="0.25">
      <c r="A11" s="35">
        <v>14016</v>
      </c>
      <c r="B11" s="61">
        <v>1.9900990099009905</v>
      </c>
      <c r="C11" s="37">
        <v>50</v>
      </c>
      <c r="D11" s="38">
        <v>100</v>
      </c>
      <c r="E11" s="38">
        <v>200</v>
      </c>
      <c r="F11" s="38">
        <v>400</v>
      </c>
      <c r="G11" s="38">
        <v>800</v>
      </c>
      <c r="H11" s="38">
        <v>1600</v>
      </c>
      <c r="I11" s="38">
        <v>3200</v>
      </c>
      <c r="J11" s="38">
        <v>6400</v>
      </c>
      <c r="K11" s="38">
        <v>12800</v>
      </c>
      <c r="L11" s="38">
        <v>25600</v>
      </c>
      <c r="M11" s="38">
        <v>51200</v>
      </c>
      <c r="N11" s="39">
        <v>102400</v>
      </c>
      <c r="P11" s="47" t="s">
        <v>21</v>
      </c>
      <c r="Q11" s="48">
        <f t="shared" ref="Q11:AB11" si="14">AVERAGE(Q48:Q49)</f>
        <v>0.32600000000000001</v>
      </c>
      <c r="R11" s="49">
        <f t="shared" si="14"/>
        <v>0.31792916650000003</v>
      </c>
      <c r="S11" s="49">
        <f t="shared" si="14"/>
        <v>0.30199999999999999</v>
      </c>
      <c r="T11" s="49">
        <f t="shared" si="14"/>
        <v>0.2869291665</v>
      </c>
      <c r="U11" s="49">
        <f t="shared" si="14"/>
        <v>0.22850000000000001</v>
      </c>
      <c r="V11" s="49">
        <f t="shared" si="14"/>
        <v>0.155</v>
      </c>
      <c r="W11" s="49">
        <f t="shared" si="14"/>
        <v>8.3499999999999991E-2</v>
      </c>
      <c r="X11" s="49">
        <f t="shared" si="14"/>
        <v>3.8500000000000006E-2</v>
      </c>
      <c r="Y11" s="49">
        <f t="shared" si="14"/>
        <v>1.2500000000000001E-2</v>
      </c>
      <c r="Z11" s="49">
        <f t="shared" si="14"/>
        <v>3.5000000000000001E-3</v>
      </c>
      <c r="AA11" s="49">
        <f t="shared" si="14"/>
        <v>1.666665E-4</v>
      </c>
      <c r="AB11" s="50">
        <f t="shared" si="14"/>
        <v>0</v>
      </c>
      <c r="AD11" s="101">
        <v>14016</v>
      </c>
      <c r="AE11" s="110">
        <v>1</v>
      </c>
      <c r="AF11" s="103">
        <f>((C39/AVERAGE($Q$7:$R$7))*100)*$B$11</f>
        <v>3.1252255904221946</v>
      </c>
      <c r="AG11" s="104">
        <f t="shared" ref="AG11:AQ11" si="15">((D39/AVERAGE($Q$7:$R$7))*100)*$B$11</f>
        <v>0</v>
      </c>
      <c r="AH11" s="104">
        <f t="shared" si="15"/>
        <v>0</v>
      </c>
      <c r="AI11" s="104">
        <f t="shared" si="15"/>
        <v>0</v>
      </c>
      <c r="AJ11" s="104">
        <f t="shared" si="15"/>
        <v>0</v>
      </c>
      <c r="AK11" s="104">
        <f t="shared" si="15"/>
        <v>0</v>
      </c>
      <c r="AL11" s="104">
        <f t="shared" si="15"/>
        <v>0</v>
      </c>
      <c r="AM11" s="104">
        <f t="shared" si="15"/>
        <v>0</v>
      </c>
      <c r="AN11" s="104">
        <f t="shared" si="15"/>
        <v>0</v>
      </c>
      <c r="AO11" s="104">
        <f t="shared" si="15"/>
        <v>0</v>
      </c>
      <c r="AP11" s="104">
        <f t="shared" si="15"/>
        <v>0</v>
      </c>
      <c r="AQ11" s="105">
        <f t="shared" si="15"/>
        <v>0</v>
      </c>
    </row>
    <row r="12" spans="1:43" ht="15.75" thickBot="1" x14ac:dyDescent="0.3">
      <c r="A12" s="35">
        <v>14017</v>
      </c>
      <c r="B12" s="61">
        <v>4.0612244897959187</v>
      </c>
      <c r="C12" s="37">
        <v>50</v>
      </c>
      <c r="D12" s="38">
        <v>100</v>
      </c>
      <c r="E12" s="38">
        <v>200</v>
      </c>
      <c r="F12" s="38">
        <v>400</v>
      </c>
      <c r="G12" s="38">
        <v>800</v>
      </c>
      <c r="H12" s="38">
        <v>1600</v>
      </c>
      <c r="I12" s="38">
        <v>3200</v>
      </c>
      <c r="J12" s="38">
        <v>6400</v>
      </c>
      <c r="K12" s="38">
        <v>12800</v>
      </c>
      <c r="L12" s="38">
        <v>25600</v>
      </c>
      <c r="M12" s="38">
        <v>51200</v>
      </c>
      <c r="N12" s="39">
        <v>102400</v>
      </c>
      <c r="P12" s="47" t="s">
        <v>18</v>
      </c>
      <c r="Q12" s="56">
        <f t="shared" ref="Q12:AB12" si="16">STDEV(Q48:Q49)</f>
        <v>0</v>
      </c>
      <c r="R12" s="57">
        <f t="shared" si="16"/>
        <v>1.282809575772823E-2</v>
      </c>
      <c r="S12" s="57">
        <f t="shared" si="16"/>
        <v>1.4142135623730963E-3</v>
      </c>
      <c r="T12" s="57">
        <f t="shared" si="16"/>
        <v>1.4041961927360562E-2</v>
      </c>
      <c r="U12" s="57">
        <f t="shared" si="16"/>
        <v>2.1213203435596446E-3</v>
      </c>
      <c r="V12" s="57">
        <f t="shared" si="16"/>
        <v>4.2426406871192892E-3</v>
      </c>
      <c r="W12" s="57">
        <f t="shared" si="16"/>
        <v>4.9497474683058273E-3</v>
      </c>
      <c r="X12" s="57">
        <f t="shared" si="16"/>
        <v>7.0710678118654328E-4</v>
      </c>
      <c r="Y12" s="57">
        <f t="shared" si="16"/>
        <v>7.0710678118654697E-4</v>
      </c>
      <c r="Z12" s="57">
        <f t="shared" si="16"/>
        <v>2.121320343559642E-3</v>
      </c>
      <c r="AA12" s="57">
        <f t="shared" si="16"/>
        <v>2.3570202469325546E-4</v>
      </c>
      <c r="AB12" s="58">
        <f t="shared" si="16"/>
        <v>0</v>
      </c>
      <c r="AD12" s="101">
        <v>14017</v>
      </c>
      <c r="AE12" s="110">
        <v>1</v>
      </c>
      <c r="AF12" s="103">
        <f>((C40/AVERAGE($Q$7:$R$7))*100)*$B$12</f>
        <v>0</v>
      </c>
      <c r="AG12" s="104">
        <f t="shared" ref="AG12:AQ12" si="17">((D40/AVERAGE($Q$7:$R$7))*100)*$B$12</f>
        <v>0</v>
      </c>
      <c r="AH12" s="104">
        <f t="shared" si="17"/>
        <v>0</v>
      </c>
      <c r="AI12" s="104">
        <f t="shared" si="17"/>
        <v>0</v>
      </c>
      <c r="AJ12" s="104">
        <f t="shared" si="17"/>
        <v>0</v>
      </c>
      <c r="AK12" s="104">
        <f t="shared" si="17"/>
        <v>0</v>
      </c>
      <c r="AL12" s="104">
        <f t="shared" si="17"/>
        <v>0</v>
      </c>
      <c r="AM12" s="104">
        <f t="shared" si="17"/>
        <v>0</v>
      </c>
      <c r="AN12" s="104">
        <f t="shared" si="17"/>
        <v>0</v>
      </c>
      <c r="AO12" s="104">
        <f t="shared" si="17"/>
        <v>0</v>
      </c>
      <c r="AP12" s="104">
        <f t="shared" si="17"/>
        <v>0</v>
      </c>
      <c r="AQ12" s="105">
        <f t="shared" si="17"/>
        <v>0</v>
      </c>
    </row>
    <row r="13" spans="1:43" ht="15.75" thickBot="1" x14ac:dyDescent="0.3">
      <c r="A13" s="51">
        <v>14018</v>
      </c>
      <c r="B13" s="62">
        <v>2.5384615384615388</v>
      </c>
      <c r="C13" s="53">
        <v>50</v>
      </c>
      <c r="D13" s="54">
        <v>100</v>
      </c>
      <c r="E13" s="54">
        <v>200</v>
      </c>
      <c r="F13" s="54">
        <v>400</v>
      </c>
      <c r="G13" s="54">
        <v>800</v>
      </c>
      <c r="H13" s="54">
        <v>1600</v>
      </c>
      <c r="I13" s="54">
        <v>3200</v>
      </c>
      <c r="J13" s="54">
        <v>6400</v>
      </c>
      <c r="K13" s="54">
        <v>12800</v>
      </c>
      <c r="L13" s="54">
        <v>25600</v>
      </c>
      <c r="M13" s="54">
        <v>51200</v>
      </c>
      <c r="N13" s="55">
        <v>102400</v>
      </c>
      <c r="P13" s="31" t="s">
        <v>22</v>
      </c>
      <c r="Q13" s="40">
        <f t="shared" ref="Q13:AB13" si="18">AVERAGE(Q53:Q54)</f>
        <v>0.26600416650000003</v>
      </c>
      <c r="R13" s="41">
        <f t="shared" si="18"/>
        <v>0.26920833300000002</v>
      </c>
      <c r="S13" s="41">
        <f t="shared" si="18"/>
        <v>0.2728041665</v>
      </c>
      <c r="T13" s="41">
        <f t="shared" si="18"/>
        <v>0.238908333</v>
      </c>
      <c r="U13" s="41">
        <f t="shared" si="18"/>
        <v>0.1879041665</v>
      </c>
      <c r="V13" s="41">
        <f t="shared" si="18"/>
        <v>0.14550000000000002</v>
      </c>
      <c r="W13" s="41">
        <f t="shared" si="18"/>
        <v>7.2604166500000011E-2</v>
      </c>
      <c r="X13" s="41">
        <f t="shared" si="18"/>
        <v>4.0604166499999997E-2</v>
      </c>
      <c r="Y13" s="41">
        <f t="shared" si="18"/>
        <v>1.17541665E-2</v>
      </c>
      <c r="Z13" s="41">
        <f t="shared" si="18"/>
        <v>4.0000000000000001E-3</v>
      </c>
      <c r="AA13" s="41">
        <f t="shared" si="18"/>
        <v>0</v>
      </c>
      <c r="AB13" s="42">
        <f t="shared" si="18"/>
        <v>2.0000000000000001E-4</v>
      </c>
      <c r="AD13" s="106">
        <v>14018</v>
      </c>
      <c r="AE13" s="111">
        <v>1</v>
      </c>
      <c r="AF13" s="103">
        <f>((C41/AVERAGE($Q$7:$R$7))*100)*$B$13</f>
        <v>1.7986106216834208</v>
      </c>
      <c r="AG13" s="104">
        <f t="shared" ref="AG13:AQ13" si="19">((D41/AVERAGE($Q$7:$R$7))*100)*$B$13</f>
        <v>0</v>
      </c>
      <c r="AH13" s="104">
        <f t="shared" si="19"/>
        <v>0</v>
      </c>
      <c r="AI13" s="104">
        <f t="shared" si="19"/>
        <v>0</v>
      </c>
      <c r="AJ13" s="104">
        <f t="shared" si="19"/>
        <v>0</v>
      </c>
      <c r="AK13" s="104">
        <f t="shared" si="19"/>
        <v>0</v>
      </c>
      <c r="AL13" s="104">
        <f t="shared" si="19"/>
        <v>0</v>
      </c>
      <c r="AM13" s="104">
        <f t="shared" si="19"/>
        <v>0</v>
      </c>
      <c r="AN13" s="104">
        <f t="shared" si="19"/>
        <v>0</v>
      </c>
      <c r="AO13" s="104">
        <f t="shared" si="19"/>
        <v>0</v>
      </c>
      <c r="AP13" s="104">
        <f t="shared" si="19"/>
        <v>0</v>
      </c>
      <c r="AQ13" s="105">
        <f t="shared" si="19"/>
        <v>0</v>
      </c>
    </row>
    <row r="14" spans="1:43" ht="15.75" thickBot="1" x14ac:dyDescent="0.3">
      <c r="A14" s="59">
        <v>14019</v>
      </c>
      <c r="B14" s="63">
        <v>2.0169491525423728</v>
      </c>
      <c r="C14" s="28">
        <v>50</v>
      </c>
      <c r="D14" s="29">
        <v>100</v>
      </c>
      <c r="E14" s="29">
        <v>200</v>
      </c>
      <c r="F14" s="29">
        <v>400</v>
      </c>
      <c r="G14" s="29">
        <v>800</v>
      </c>
      <c r="H14" s="29">
        <v>1600</v>
      </c>
      <c r="I14" s="29">
        <v>3200</v>
      </c>
      <c r="J14" s="29">
        <v>6400</v>
      </c>
      <c r="K14" s="29">
        <v>12800</v>
      </c>
      <c r="L14" s="29">
        <v>25600</v>
      </c>
      <c r="M14" s="29">
        <v>51200</v>
      </c>
      <c r="N14" s="30">
        <v>102400</v>
      </c>
      <c r="P14" s="43" t="s">
        <v>18</v>
      </c>
      <c r="Q14" s="44">
        <f t="shared" ref="Q14:AB14" si="20">STDEV(Q53:Q54)</f>
        <v>2.8225348039385462E-3</v>
      </c>
      <c r="R14" s="45">
        <f t="shared" si="20"/>
        <v>6.3639610306789329E-3</v>
      </c>
      <c r="S14" s="45">
        <f t="shared" si="20"/>
        <v>2.5732794514382675E-2</v>
      </c>
      <c r="T14" s="45">
        <f t="shared" si="20"/>
        <v>2.107178207935911E-2</v>
      </c>
      <c r="U14" s="45">
        <f t="shared" si="20"/>
        <v>1.4006606588301275E-2</v>
      </c>
      <c r="V14" s="45">
        <f t="shared" si="20"/>
        <v>3.0405591591021457E-2</v>
      </c>
      <c r="W14" s="45">
        <f t="shared" si="20"/>
        <v>3.3882202288877906E-3</v>
      </c>
      <c r="X14" s="45">
        <f t="shared" si="20"/>
        <v>1.1873501603126375E-2</v>
      </c>
      <c r="Y14" s="45">
        <f t="shared" si="20"/>
        <v>4.5903017569049317E-3</v>
      </c>
      <c r="Z14" s="45">
        <f t="shared" si="20"/>
        <v>0</v>
      </c>
      <c r="AA14" s="45" t="e">
        <f t="shared" si="20"/>
        <v>#DIV/0!</v>
      </c>
      <c r="AB14" s="46" t="e">
        <f t="shared" si="20"/>
        <v>#DIV/0!</v>
      </c>
      <c r="AD14" s="108">
        <v>14019</v>
      </c>
      <c r="AE14" s="112">
        <v>1</v>
      </c>
      <c r="AF14" s="103">
        <f>((C42/AVERAGE($Q$9:$R$9))*100)*$B$14</f>
        <v>0</v>
      </c>
      <c r="AG14" s="104">
        <f t="shared" ref="AG14:AQ14" si="21">((D42/AVERAGE($Q$9:$R$9))*100)*$B$14</f>
        <v>0</v>
      </c>
      <c r="AH14" s="104">
        <f t="shared" si="21"/>
        <v>0</v>
      </c>
      <c r="AI14" s="104">
        <f t="shared" si="21"/>
        <v>0</v>
      </c>
      <c r="AJ14" s="104">
        <f t="shared" si="21"/>
        <v>0</v>
      </c>
      <c r="AK14" s="104">
        <f t="shared" si="21"/>
        <v>0</v>
      </c>
      <c r="AL14" s="104">
        <f t="shared" si="21"/>
        <v>0</v>
      </c>
      <c r="AM14" s="104">
        <f t="shared" si="21"/>
        <v>0</v>
      </c>
      <c r="AN14" s="104">
        <f t="shared" si="21"/>
        <v>0</v>
      </c>
      <c r="AO14" s="104">
        <f t="shared" si="21"/>
        <v>0</v>
      </c>
      <c r="AP14" s="104">
        <f t="shared" si="21"/>
        <v>0</v>
      </c>
      <c r="AQ14" s="105">
        <f t="shared" si="21"/>
        <v>0</v>
      </c>
    </row>
    <row r="15" spans="1:43" x14ac:dyDescent="0.25">
      <c r="A15" s="35">
        <v>14020</v>
      </c>
      <c r="B15" s="64">
        <v>1.9554140127388533</v>
      </c>
      <c r="C15" s="37">
        <v>50</v>
      </c>
      <c r="D15" s="38">
        <v>100</v>
      </c>
      <c r="E15" s="38">
        <v>200</v>
      </c>
      <c r="F15" s="38">
        <v>400</v>
      </c>
      <c r="G15" s="38">
        <v>800</v>
      </c>
      <c r="H15" s="38">
        <v>1600</v>
      </c>
      <c r="I15" s="38">
        <v>3200</v>
      </c>
      <c r="J15" s="38">
        <v>6400</v>
      </c>
      <c r="K15" s="38">
        <v>12800</v>
      </c>
      <c r="L15" s="38">
        <v>25600</v>
      </c>
      <c r="M15" s="38">
        <v>51200</v>
      </c>
      <c r="N15" s="39">
        <v>102400</v>
      </c>
      <c r="AD15" s="101">
        <v>14020</v>
      </c>
      <c r="AE15" s="113">
        <v>1</v>
      </c>
      <c r="AF15" s="103">
        <f>((C43/AVERAGE($Q$9:$R$9))*100)*$B$15</f>
        <v>0</v>
      </c>
      <c r="AG15" s="104">
        <f t="shared" ref="AG15:AQ15" si="22">((D43/AVERAGE($Q$9:$R$9))*100)*$B$15</f>
        <v>0</v>
      </c>
      <c r="AH15" s="104">
        <f t="shared" si="22"/>
        <v>0</v>
      </c>
      <c r="AI15" s="104">
        <f t="shared" si="22"/>
        <v>0</v>
      </c>
      <c r="AJ15" s="104">
        <f t="shared" si="22"/>
        <v>0</v>
      </c>
      <c r="AK15" s="104">
        <f t="shared" si="22"/>
        <v>0</v>
      </c>
      <c r="AL15" s="104">
        <f t="shared" si="22"/>
        <v>0</v>
      </c>
      <c r="AM15" s="104">
        <f t="shared" si="22"/>
        <v>0</v>
      </c>
      <c r="AN15" s="104">
        <f t="shared" si="22"/>
        <v>0</v>
      </c>
      <c r="AO15" s="104">
        <f t="shared" si="22"/>
        <v>0</v>
      </c>
      <c r="AP15" s="104">
        <f t="shared" si="22"/>
        <v>0</v>
      </c>
      <c r="AQ15" s="105">
        <f t="shared" si="22"/>
        <v>0</v>
      </c>
    </row>
    <row r="16" spans="1:43" x14ac:dyDescent="0.25">
      <c r="A16" s="35">
        <v>14021</v>
      </c>
      <c r="B16" s="64">
        <v>1.8450704225352113</v>
      </c>
      <c r="C16" s="37">
        <v>50</v>
      </c>
      <c r="D16" s="38">
        <v>100</v>
      </c>
      <c r="E16" s="38">
        <v>200</v>
      </c>
      <c r="F16" s="38">
        <v>400</v>
      </c>
      <c r="G16" s="38">
        <v>800</v>
      </c>
      <c r="H16" s="38">
        <v>1600</v>
      </c>
      <c r="I16" s="38">
        <v>3200</v>
      </c>
      <c r="J16" s="38">
        <v>6400</v>
      </c>
      <c r="K16" s="38">
        <v>12800</v>
      </c>
      <c r="L16" s="38">
        <v>25600</v>
      </c>
      <c r="M16" s="38">
        <v>51200</v>
      </c>
      <c r="N16" s="39">
        <v>102400</v>
      </c>
      <c r="AD16" s="101">
        <v>14021</v>
      </c>
      <c r="AE16" s="113">
        <v>1</v>
      </c>
      <c r="AF16" s="103">
        <f>((C44/AVERAGE($Q$9:$R$9))*100)*$B$16</f>
        <v>0</v>
      </c>
      <c r="AG16" s="104">
        <f t="shared" ref="AG16:AQ16" si="23">((D44/AVERAGE($Q$9:$R$9))*100)*$B$16</f>
        <v>0</v>
      </c>
      <c r="AH16" s="104">
        <f t="shared" si="23"/>
        <v>0</v>
      </c>
      <c r="AI16" s="104">
        <f t="shared" si="23"/>
        <v>0</v>
      </c>
      <c r="AJ16" s="104">
        <f t="shared" si="23"/>
        <v>0</v>
      </c>
      <c r="AK16" s="104">
        <f t="shared" si="23"/>
        <v>0</v>
      </c>
      <c r="AL16" s="104">
        <f t="shared" si="23"/>
        <v>0</v>
      </c>
      <c r="AM16" s="104">
        <f t="shared" si="23"/>
        <v>0</v>
      </c>
      <c r="AN16" s="104">
        <f t="shared" si="23"/>
        <v>0</v>
      </c>
      <c r="AO16" s="104">
        <f t="shared" si="23"/>
        <v>0</v>
      </c>
      <c r="AP16" s="104">
        <f t="shared" si="23"/>
        <v>0</v>
      </c>
      <c r="AQ16" s="105">
        <f t="shared" si="23"/>
        <v>0</v>
      </c>
    </row>
    <row r="17" spans="1:43" x14ac:dyDescent="0.25">
      <c r="A17" s="35">
        <v>14022</v>
      </c>
      <c r="B17" s="64">
        <v>1.9836065573770492</v>
      </c>
      <c r="C17" s="37">
        <v>50</v>
      </c>
      <c r="D17" s="38">
        <v>100</v>
      </c>
      <c r="E17" s="38">
        <v>200</v>
      </c>
      <c r="F17" s="38">
        <v>400</v>
      </c>
      <c r="G17" s="38">
        <v>800</v>
      </c>
      <c r="H17" s="38">
        <v>1600</v>
      </c>
      <c r="I17" s="38">
        <v>3200</v>
      </c>
      <c r="J17" s="38">
        <v>6400</v>
      </c>
      <c r="K17" s="38">
        <v>12800</v>
      </c>
      <c r="L17" s="38">
        <v>25600</v>
      </c>
      <c r="M17" s="38">
        <v>51200</v>
      </c>
      <c r="N17" s="39">
        <v>102400</v>
      </c>
      <c r="AD17" s="101">
        <v>14022</v>
      </c>
      <c r="AE17" s="113">
        <v>1</v>
      </c>
      <c r="AF17" s="103">
        <f>((C45/AVERAGE($Q$9:$R$9))*100)*$B$17</f>
        <v>0</v>
      </c>
      <c r="AG17" s="104">
        <f t="shared" ref="AG17:AQ17" si="24">((D45/AVERAGE($Q$9:$R$9))*100)*$B$17</f>
        <v>0</v>
      </c>
      <c r="AH17" s="104">
        <f t="shared" si="24"/>
        <v>0</v>
      </c>
      <c r="AI17" s="104">
        <f t="shared" si="24"/>
        <v>0</v>
      </c>
      <c r="AJ17" s="104">
        <f t="shared" si="24"/>
        <v>0</v>
      </c>
      <c r="AK17" s="104">
        <f t="shared" si="24"/>
        <v>0</v>
      </c>
      <c r="AL17" s="104">
        <f t="shared" si="24"/>
        <v>0</v>
      </c>
      <c r="AM17" s="104">
        <f t="shared" si="24"/>
        <v>0</v>
      </c>
      <c r="AN17" s="104">
        <f t="shared" si="24"/>
        <v>0</v>
      </c>
      <c r="AO17" s="104">
        <f t="shared" si="24"/>
        <v>0</v>
      </c>
      <c r="AP17" s="104">
        <f t="shared" si="24"/>
        <v>0</v>
      </c>
      <c r="AQ17" s="105">
        <f t="shared" si="24"/>
        <v>0.59939762984832401</v>
      </c>
    </row>
    <row r="18" spans="1:43" ht="15.75" thickBot="1" x14ac:dyDescent="0.3">
      <c r="A18" s="51">
        <v>14023</v>
      </c>
      <c r="B18" s="65">
        <v>5.9180327868852451</v>
      </c>
      <c r="C18" s="53">
        <v>50</v>
      </c>
      <c r="D18" s="54">
        <v>100</v>
      </c>
      <c r="E18" s="54">
        <v>200</v>
      </c>
      <c r="F18" s="54">
        <v>400</v>
      </c>
      <c r="G18" s="54">
        <v>800</v>
      </c>
      <c r="H18" s="54">
        <v>1600</v>
      </c>
      <c r="I18" s="54">
        <v>3200</v>
      </c>
      <c r="J18" s="54">
        <v>6400</v>
      </c>
      <c r="K18" s="54">
        <v>12800</v>
      </c>
      <c r="L18" s="54">
        <v>25600</v>
      </c>
      <c r="M18" s="54">
        <v>51200</v>
      </c>
      <c r="N18" s="55">
        <v>102400</v>
      </c>
      <c r="AD18" s="106">
        <v>14023</v>
      </c>
      <c r="AE18" s="114">
        <v>1</v>
      </c>
      <c r="AF18" s="103">
        <f>((C46/AVERAGE($Q$9:$R$9))*100)*$B$18</f>
        <v>0</v>
      </c>
      <c r="AG18" s="104">
        <f t="shared" ref="AG18:AQ18" si="25">((D46/AVERAGE($Q$9:$R$9))*100)*$B$18</f>
        <v>0</v>
      </c>
      <c r="AH18" s="104">
        <f t="shared" si="25"/>
        <v>0</v>
      </c>
      <c r="AI18" s="104">
        <f t="shared" si="25"/>
        <v>0</v>
      </c>
      <c r="AJ18" s="104">
        <f t="shared" si="25"/>
        <v>0</v>
      </c>
      <c r="AK18" s="104">
        <f t="shared" si="25"/>
        <v>1.7882854907045036</v>
      </c>
      <c r="AL18" s="104">
        <f t="shared" si="25"/>
        <v>0</v>
      </c>
      <c r="AM18" s="104">
        <f t="shared" si="25"/>
        <v>0</v>
      </c>
      <c r="AN18" s="104">
        <f t="shared" si="25"/>
        <v>0</v>
      </c>
      <c r="AO18" s="104">
        <f t="shared" si="25"/>
        <v>0</v>
      </c>
      <c r="AP18" s="104">
        <f t="shared" si="25"/>
        <v>0</v>
      </c>
      <c r="AQ18" s="105">
        <f t="shared" si="25"/>
        <v>0</v>
      </c>
    </row>
    <row r="19" spans="1:43" x14ac:dyDescent="0.25">
      <c r="A19" s="59">
        <v>14024</v>
      </c>
      <c r="B19" s="66">
        <v>2.041666666666667</v>
      </c>
      <c r="C19" s="28">
        <v>50</v>
      </c>
      <c r="D19" s="29">
        <v>100</v>
      </c>
      <c r="E19" s="29">
        <v>200</v>
      </c>
      <c r="F19" s="29">
        <v>400</v>
      </c>
      <c r="G19" s="29">
        <v>800</v>
      </c>
      <c r="H19" s="29">
        <v>1600</v>
      </c>
      <c r="I19" s="29">
        <v>3200</v>
      </c>
      <c r="J19" s="29">
        <v>6400</v>
      </c>
      <c r="K19" s="29">
        <v>12800</v>
      </c>
      <c r="L19" s="29">
        <v>25600</v>
      </c>
      <c r="M19" s="29">
        <v>51200</v>
      </c>
      <c r="N19" s="30">
        <v>102400</v>
      </c>
      <c r="AD19" s="108">
        <v>14024</v>
      </c>
      <c r="AE19" s="115">
        <v>1</v>
      </c>
      <c r="AF19" s="103">
        <f>((C47/AVERAGE($Q$11:$R$11))*100)*$B$19</f>
        <v>3.80476631197913</v>
      </c>
      <c r="AG19" s="104">
        <f t="shared" ref="AG19:AQ19" si="26">((D47/AVERAGE($Q$11:$R$11))*100)*$B$19</f>
        <v>0</v>
      </c>
      <c r="AH19" s="104">
        <f t="shared" si="26"/>
        <v>0</v>
      </c>
      <c r="AI19" s="104">
        <f t="shared" si="26"/>
        <v>0</v>
      </c>
      <c r="AJ19" s="104">
        <f t="shared" si="26"/>
        <v>0</v>
      </c>
      <c r="AK19" s="104">
        <f t="shared" si="26"/>
        <v>0</v>
      </c>
      <c r="AL19" s="104">
        <f t="shared" si="26"/>
        <v>0</v>
      </c>
      <c r="AM19" s="104">
        <f t="shared" si="26"/>
        <v>0</v>
      </c>
      <c r="AN19" s="104">
        <f t="shared" si="26"/>
        <v>0</v>
      </c>
      <c r="AO19" s="104">
        <f t="shared" si="26"/>
        <v>0</v>
      </c>
      <c r="AP19" s="104">
        <f t="shared" si="26"/>
        <v>0</v>
      </c>
      <c r="AQ19" s="105">
        <f t="shared" si="26"/>
        <v>0</v>
      </c>
    </row>
    <row r="20" spans="1:43" x14ac:dyDescent="0.25">
      <c r="A20" s="35">
        <v>14025</v>
      </c>
      <c r="B20" s="67">
        <v>4.5294117647058822</v>
      </c>
      <c r="C20" s="37">
        <v>50</v>
      </c>
      <c r="D20" s="38">
        <v>100</v>
      </c>
      <c r="E20" s="38">
        <v>200</v>
      </c>
      <c r="F20" s="38">
        <v>400</v>
      </c>
      <c r="G20" s="38">
        <v>800</v>
      </c>
      <c r="H20" s="38">
        <v>1600</v>
      </c>
      <c r="I20" s="38">
        <v>3200</v>
      </c>
      <c r="J20" s="38">
        <v>6400</v>
      </c>
      <c r="K20" s="38">
        <v>12800</v>
      </c>
      <c r="L20" s="38">
        <v>25600</v>
      </c>
      <c r="M20" s="38">
        <v>51200</v>
      </c>
      <c r="N20" s="39">
        <v>102400</v>
      </c>
      <c r="AD20" s="101">
        <v>14025</v>
      </c>
      <c r="AE20" s="116">
        <v>1</v>
      </c>
      <c r="AF20" s="103">
        <f>((C48/AVERAGE($Q$11:$R$11))*100)*$B$20</f>
        <v>0</v>
      </c>
      <c r="AG20" s="104">
        <f t="shared" ref="AG20:AQ20" si="27">((D48/AVERAGE($Q$11:$R$11))*100)*$B$20</f>
        <v>0</v>
      </c>
      <c r="AH20" s="104">
        <f t="shared" si="27"/>
        <v>0</v>
      </c>
      <c r="AI20" s="104">
        <f t="shared" si="27"/>
        <v>0</v>
      </c>
      <c r="AJ20" s="104">
        <f t="shared" si="27"/>
        <v>0</v>
      </c>
      <c r="AK20" s="104">
        <f t="shared" si="27"/>
        <v>0</v>
      </c>
      <c r="AL20" s="104">
        <f t="shared" si="27"/>
        <v>0</v>
      </c>
      <c r="AM20" s="104">
        <f t="shared" si="27"/>
        <v>0</v>
      </c>
      <c r="AN20" s="104">
        <f t="shared" si="27"/>
        <v>0</v>
      </c>
      <c r="AO20" s="104">
        <f t="shared" si="27"/>
        <v>0</v>
      </c>
      <c r="AP20" s="104">
        <f t="shared" si="27"/>
        <v>0</v>
      </c>
      <c r="AQ20" s="105">
        <f t="shared" si="27"/>
        <v>0</v>
      </c>
    </row>
    <row r="21" spans="1:43" x14ac:dyDescent="0.25">
      <c r="A21" s="35">
        <v>14026</v>
      </c>
      <c r="B21" s="67">
        <v>4.1249999999999991</v>
      </c>
      <c r="C21" s="37">
        <v>50</v>
      </c>
      <c r="D21" s="38">
        <v>100</v>
      </c>
      <c r="E21" s="38">
        <v>200</v>
      </c>
      <c r="F21" s="38">
        <v>400</v>
      </c>
      <c r="G21" s="38">
        <v>800</v>
      </c>
      <c r="H21" s="38">
        <v>1600</v>
      </c>
      <c r="I21" s="38">
        <v>3200</v>
      </c>
      <c r="J21" s="38">
        <v>6400</v>
      </c>
      <c r="K21" s="38">
        <v>12800</v>
      </c>
      <c r="L21" s="38">
        <v>25600</v>
      </c>
      <c r="M21" s="38">
        <v>51200</v>
      </c>
      <c r="N21" s="39">
        <v>102400</v>
      </c>
      <c r="AD21" s="101">
        <v>14026</v>
      </c>
      <c r="AE21" s="116">
        <v>1</v>
      </c>
      <c r="AF21" s="103">
        <f>((C49/AVERAGE($Q$11:$R$11))*100)*$B$21</f>
        <v>0</v>
      </c>
      <c r="AG21" s="104">
        <f t="shared" ref="AG21:AQ21" si="28">((D49/AVERAGE($Q$11:$R$11))*100)*$B$21</f>
        <v>0</v>
      </c>
      <c r="AH21" s="104">
        <f t="shared" si="28"/>
        <v>0</v>
      </c>
      <c r="AI21" s="104">
        <f t="shared" si="28"/>
        <v>0</v>
      </c>
      <c r="AJ21" s="104">
        <f t="shared" si="28"/>
        <v>0</v>
      </c>
      <c r="AK21" s="104">
        <f t="shared" si="28"/>
        <v>0</v>
      </c>
      <c r="AL21" s="104">
        <f t="shared" si="28"/>
        <v>0</v>
      </c>
      <c r="AM21" s="104">
        <f t="shared" si="28"/>
        <v>0.17082581551304835</v>
      </c>
      <c r="AN21" s="104">
        <f t="shared" si="28"/>
        <v>0</v>
      </c>
      <c r="AO21" s="104">
        <f t="shared" si="28"/>
        <v>0</v>
      </c>
      <c r="AP21" s="104">
        <f t="shared" si="28"/>
        <v>0</v>
      </c>
      <c r="AQ21" s="105">
        <f t="shared" si="28"/>
        <v>0</v>
      </c>
    </row>
    <row r="22" spans="1:43" x14ac:dyDescent="0.25">
      <c r="A22" s="35">
        <v>14027</v>
      </c>
      <c r="B22" s="67">
        <v>4.8461538461538476</v>
      </c>
      <c r="C22" s="37">
        <v>50</v>
      </c>
      <c r="D22" s="38">
        <v>100</v>
      </c>
      <c r="E22" s="38">
        <v>200</v>
      </c>
      <c r="F22" s="38">
        <v>400</v>
      </c>
      <c r="G22" s="38">
        <v>800</v>
      </c>
      <c r="H22" s="38">
        <v>1600</v>
      </c>
      <c r="I22" s="38">
        <v>3200</v>
      </c>
      <c r="J22" s="38">
        <v>6400</v>
      </c>
      <c r="K22" s="38">
        <v>12800</v>
      </c>
      <c r="L22" s="38">
        <v>25600</v>
      </c>
      <c r="M22" s="38">
        <v>51200</v>
      </c>
      <c r="N22" s="39">
        <v>102400</v>
      </c>
      <c r="AD22" s="101">
        <v>14027</v>
      </c>
      <c r="AE22" s="116">
        <v>1</v>
      </c>
      <c r="AF22" s="103">
        <f>((C50/AVERAGE($Q$11:$R$11))*100)*$B$22</f>
        <v>0</v>
      </c>
      <c r="AG22" s="104">
        <f t="shared" ref="AG22:AQ22" si="29">((D50/AVERAGE($Q$11:$R$11))*100)*$B$22</f>
        <v>0</v>
      </c>
      <c r="AH22" s="104">
        <f t="shared" si="29"/>
        <v>0</v>
      </c>
      <c r="AI22" s="104">
        <f t="shared" si="29"/>
        <v>0</v>
      </c>
      <c r="AJ22" s="104">
        <f t="shared" si="29"/>
        <v>0</v>
      </c>
      <c r="AK22" s="104">
        <f t="shared" si="29"/>
        <v>0</v>
      </c>
      <c r="AL22" s="104">
        <f t="shared" si="29"/>
        <v>1.5051822772664694</v>
      </c>
      <c r="AM22" s="104">
        <f t="shared" si="29"/>
        <v>0</v>
      </c>
      <c r="AN22" s="104">
        <f t="shared" si="29"/>
        <v>0</v>
      </c>
      <c r="AO22" s="104">
        <f t="shared" si="29"/>
        <v>0</v>
      </c>
      <c r="AP22" s="104">
        <f t="shared" si="29"/>
        <v>1.5051822772664694</v>
      </c>
      <c r="AQ22" s="105">
        <f t="shared" si="29"/>
        <v>0</v>
      </c>
    </row>
    <row r="23" spans="1:43" ht="15.75" thickBot="1" x14ac:dyDescent="0.3">
      <c r="A23" s="51">
        <v>14028</v>
      </c>
      <c r="B23" s="68">
        <v>2.0309278350515463</v>
      </c>
      <c r="C23" s="53">
        <v>50</v>
      </c>
      <c r="D23" s="54">
        <v>100</v>
      </c>
      <c r="E23" s="54">
        <v>200</v>
      </c>
      <c r="F23" s="54">
        <v>400</v>
      </c>
      <c r="G23" s="54">
        <v>800</v>
      </c>
      <c r="H23" s="54">
        <v>1600</v>
      </c>
      <c r="I23" s="54">
        <v>3200</v>
      </c>
      <c r="J23" s="54">
        <v>6400</v>
      </c>
      <c r="K23" s="54">
        <v>12800</v>
      </c>
      <c r="L23" s="54">
        <v>25600</v>
      </c>
      <c r="M23" s="54">
        <v>51200</v>
      </c>
      <c r="N23" s="55">
        <v>102400</v>
      </c>
      <c r="AD23" s="106">
        <v>14028</v>
      </c>
      <c r="AE23" s="117">
        <v>1</v>
      </c>
      <c r="AF23" s="103">
        <f>((C51/AVERAGE($Q$11:$R$11))*100)*$B$23</f>
        <v>16.400600084121272</v>
      </c>
      <c r="AG23" s="104">
        <f t="shared" ref="AG23:AQ23" si="30">((D51/AVERAGE($Q$11:$R$11))*100)*$B$23</f>
        <v>4.3261837221819883</v>
      </c>
      <c r="AH23" s="104">
        <f t="shared" si="30"/>
        <v>0.5256600488423474</v>
      </c>
      <c r="AI23" s="104">
        <f t="shared" si="30"/>
        <v>0</v>
      </c>
      <c r="AJ23" s="104">
        <f t="shared" si="30"/>
        <v>8.4105431192928529E-2</v>
      </c>
      <c r="AK23" s="104">
        <f t="shared" si="30"/>
        <v>0</v>
      </c>
      <c r="AL23" s="104">
        <f t="shared" si="30"/>
        <v>0</v>
      </c>
      <c r="AM23" s="104">
        <f t="shared" si="30"/>
        <v>0</v>
      </c>
      <c r="AN23" s="104">
        <f t="shared" si="30"/>
        <v>0</v>
      </c>
      <c r="AO23" s="104">
        <f t="shared" si="30"/>
        <v>0</v>
      </c>
      <c r="AP23" s="104">
        <f t="shared" si="30"/>
        <v>0</v>
      </c>
      <c r="AQ23" s="105">
        <f t="shared" si="30"/>
        <v>0</v>
      </c>
    </row>
    <row r="24" spans="1:43" x14ac:dyDescent="0.25">
      <c r="A24" s="59">
        <v>14029</v>
      </c>
      <c r="B24" s="69">
        <v>2.6666666666666665</v>
      </c>
      <c r="C24" s="28">
        <v>50</v>
      </c>
      <c r="D24" s="29">
        <v>100</v>
      </c>
      <c r="E24" s="29">
        <v>200</v>
      </c>
      <c r="F24" s="29">
        <v>400</v>
      </c>
      <c r="G24" s="29">
        <v>800</v>
      </c>
      <c r="H24" s="29">
        <v>1600</v>
      </c>
      <c r="I24" s="29">
        <v>3200</v>
      </c>
      <c r="J24" s="29">
        <v>6400</v>
      </c>
      <c r="K24" s="29">
        <v>12800</v>
      </c>
      <c r="L24" s="29">
        <v>25600</v>
      </c>
      <c r="M24" s="29">
        <v>51200</v>
      </c>
      <c r="N24" s="30">
        <v>102400</v>
      </c>
      <c r="AD24" s="108">
        <v>14029</v>
      </c>
      <c r="AE24" s="118">
        <v>1</v>
      </c>
      <c r="AF24" s="103">
        <f>((C52/AVERAGE($Q$13:$R$13))*100)*$B$24</f>
        <v>0</v>
      </c>
      <c r="AG24" s="104">
        <f t="shared" ref="AG24:AQ24" si="31">((D52/AVERAGE($Q$13:$R$13))*100)*$B$24</f>
        <v>0</v>
      </c>
      <c r="AH24" s="104">
        <f t="shared" si="31"/>
        <v>0</v>
      </c>
      <c r="AI24" s="104">
        <f t="shared" si="31"/>
        <v>0</v>
      </c>
      <c r="AJ24" s="104">
        <f t="shared" si="31"/>
        <v>0</v>
      </c>
      <c r="AK24" s="104">
        <f t="shared" si="31"/>
        <v>0</v>
      </c>
      <c r="AL24" s="104">
        <f t="shared" si="31"/>
        <v>0</v>
      </c>
      <c r="AM24" s="104">
        <f t="shared" si="31"/>
        <v>0</v>
      </c>
      <c r="AN24" s="104">
        <f t="shared" si="31"/>
        <v>0</v>
      </c>
      <c r="AO24" s="104">
        <f t="shared" si="31"/>
        <v>0</v>
      </c>
      <c r="AP24" s="104">
        <f t="shared" si="31"/>
        <v>0</v>
      </c>
      <c r="AQ24" s="105">
        <f t="shared" si="31"/>
        <v>0</v>
      </c>
    </row>
    <row r="25" spans="1:43" x14ac:dyDescent="0.25">
      <c r="A25" s="35">
        <v>14030</v>
      </c>
      <c r="B25" s="70">
        <v>3.7272727272727271</v>
      </c>
      <c r="C25" s="37">
        <v>50</v>
      </c>
      <c r="D25" s="38">
        <v>100</v>
      </c>
      <c r="E25" s="38">
        <v>200</v>
      </c>
      <c r="F25" s="38">
        <v>400</v>
      </c>
      <c r="G25" s="38">
        <v>800</v>
      </c>
      <c r="H25" s="38">
        <v>1600</v>
      </c>
      <c r="I25" s="38">
        <v>3200</v>
      </c>
      <c r="J25" s="38">
        <v>6400</v>
      </c>
      <c r="K25" s="38">
        <v>12800</v>
      </c>
      <c r="L25" s="38">
        <v>25600</v>
      </c>
      <c r="M25" s="38">
        <v>51200</v>
      </c>
      <c r="N25" s="39">
        <v>102400</v>
      </c>
      <c r="AD25" s="101">
        <v>14030</v>
      </c>
      <c r="AE25" s="119">
        <v>1</v>
      </c>
      <c r="AF25" s="103">
        <f>((C53/AVERAGE($Q$13:$R$13))*100)*$B$25</f>
        <v>1.3928197606576003</v>
      </c>
      <c r="AG25" s="104">
        <f t="shared" ref="AG25:AQ25" si="32">((D53/AVERAGE($Q$13:$R$13))*100)*$B$25</f>
        <v>0</v>
      </c>
      <c r="AH25" s="104">
        <f t="shared" si="32"/>
        <v>0</v>
      </c>
      <c r="AI25" s="104">
        <f t="shared" si="32"/>
        <v>0</v>
      </c>
      <c r="AJ25" s="104">
        <f t="shared" si="32"/>
        <v>0</v>
      </c>
      <c r="AK25" s="104">
        <f t="shared" si="32"/>
        <v>0</v>
      </c>
      <c r="AL25" s="104">
        <f t="shared" si="32"/>
        <v>0</v>
      </c>
      <c r="AM25" s="104">
        <f t="shared" si="32"/>
        <v>0</v>
      </c>
      <c r="AN25" s="104">
        <f t="shared" si="32"/>
        <v>0</v>
      </c>
      <c r="AO25" s="104">
        <f t="shared" si="32"/>
        <v>0</v>
      </c>
      <c r="AP25" s="104">
        <f t="shared" si="32"/>
        <v>0</v>
      </c>
      <c r="AQ25" s="105">
        <f t="shared" si="32"/>
        <v>0</v>
      </c>
    </row>
    <row r="26" spans="1:43" x14ac:dyDescent="0.25">
      <c r="A26" s="35">
        <v>14031</v>
      </c>
      <c r="B26" s="70">
        <v>1.5263157894736841</v>
      </c>
      <c r="C26" s="37">
        <v>50</v>
      </c>
      <c r="D26" s="38">
        <v>100</v>
      </c>
      <c r="E26" s="38">
        <v>200</v>
      </c>
      <c r="F26" s="38">
        <v>400</v>
      </c>
      <c r="G26" s="38">
        <v>800</v>
      </c>
      <c r="H26" s="38">
        <v>1600</v>
      </c>
      <c r="I26" s="38">
        <v>3200</v>
      </c>
      <c r="J26" s="38">
        <v>6400</v>
      </c>
      <c r="K26" s="38">
        <v>12800</v>
      </c>
      <c r="L26" s="38">
        <v>25600</v>
      </c>
      <c r="M26" s="38">
        <v>51200</v>
      </c>
      <c r="N26" s="39">
        <v>102400</v>
      </c>
      <c r="AD26" s="101">
        <v>14031</v>
      </c>
      <c r="AE26" s="119">
        <v>1</v>
      </c>
      <c r="AF26" s="103">
        <f>((C54/AVERAGE($Q$13:$R$13))*100)*$B$26</f>
        <v>0</v>
      </c>
      <c r="AG26" s="104">
        <f t="shared" ref="AG26:AQ26" si="33">((D54/AVERAGE($Q$13:$R$13))*100)*$B$26</f>
        <v>0</v>
      </c>
      <c r="AH26" s="104">
        <f t="shared" si="33"/>
        <v>0</v>
      </c>
      <c r="AI26" s="104">
        <f t="shared" si="33"/>
        <v>0</v>
      </c>
      <c r="AJ26" s="104">
        <f t="shared" si="33"/>
        <v>0</v>
      </c>
      <c r="AK26" s="104">
        <f t="shared" si="33"/>
        <v>0</v>
      </c>
      <c r="AL26" s="104">
        <f t="shared" si="33"/>
        <v>0</v>
      </c>
      <c r="AM26" s="104">
        <f t="shared" si="33"/>
        <v>0</v>
      </c>
      <c r="AN26" s="104">
        <f t="shared" si="33"/>
        <v>0</v>
      </c>
      <c r="AO26" s="104">
        <f t="shared" si="33"/>
        <v>0</v>
      </c>
      <c r="AP26" s="104">
        <f t="shared" si="33"/>
        <v>0</v>
      </c>
      <c r="AQ26" s="105">
        <f t="shared" si="33"/>
        <v>0</v>
      </c>
    </row>
    <row r="27" spans="1:43" x14ac:dyDescent="0.25">
      <c r="A27" s="35">
        <v>14032</v>
      </c>
      <c r="B27" s="70">
        <v>2.3043478260869565</v>
      </c>
      <c r="C27" s="37">
        <v>50</v>
      </c>
      <c r="D27" s="38">
        <v>100</v>
      </c>
      <c r="E27" s="38">
        <v>200</v>
      </c>
      <c r="F27" s="38">
        <v>400</v>
      </c>
      <c r="G27" s="38">
        <v>800</v>
      </c>
      <c r="H27" s="38">
        <v>1600</v>
      </c>
      <c r="I27" s="38">
        <v>3200</v>
      </c>
      <c r="J27" s="38">
        <v>6400</v>
      </c>
      <c r="K27" s="38">
        <v>12800</v>
      </c>
      <c r="L27" s="38">
        <v>25600</v>
      </c>
      <c r="M27" s="38">
        <v>51200</v>
      </c>
      <c r="N27" s="39">
        <v>102400</v>
      </c>
      <c r="AD27" s="101">
        <v>14032</v>
      </c>
      <c r="AE27" s="119">
        <v>1</v>
      </c>
      <c r="AF27" s="103">
        <f>((C55/AVERAGE($Q$13:$R$13))*100)*$B$27</f>
        <v>0</v>
      </c>
      <c r="AG27" s="104">
        <f t="shared" ref="AG27:AQ27" si="34">((D55/AVERAGE($Q$13:$R$13))*100)*$B$27</f>
        <v>0</v>
      </c>
      <c r="AH27" s="104">
        <f t="shared" si="34"/>
        <v>0</v>
      </c>
      <c r="AI27" s="104">
        <f t="shared" si="34"/>
        <v>0</v>
      </c>
      <c r="AJ27" s="104">
        <f t="shared" si="34"/>
        <v>0</v>
      </c>
      <c r="AK27" s="104">
        <f t="shared" si="34"/>
        <v>0</v>
      </c>
      <c r="AL27" s="104">
        <f t="shared" si="34"/>
        <v>0</v>
      </c>
      <c r="AM27" s="104">
        <f t="shared" si="34"/>
        <v>0</v>
      </c>
      <c r="AN27" s="104">
        <f t="shared" si="34"/>
        <v>0</v>
      </c>
      <c r="AO27" s="104">
        <f t="shared" si="34"/>
        <v>0</v>
      </c>
      <c r="AP27" s="104">
        <f t="shared" si="34"/>
        <v>0</v>
      </c>
      <c r="AQ27" s="105">
        <f t="shared" si="34"/>
        <v>0</v>
      </c>
    </row>
    <row r="28" spans="1:43" ht="15.75" thickBot="1" x14ac:dyDescent="0.3">
      <c r="A28" s="51">
        <v>14033</v>
      </c>
      <c r="B28" s="71">
        <v>1.8771929824561402</v>
      </c>
      <c r="C28" s="53">
        <v>50</v>
      </c>
      <c r="D28" s="54">
        <v>100</v>
      </c>
      <c r="E28" s="54">
        <v>200</v>
      </c>
      <c r="F28" s="54">
        <v>400</v>
      </c>
      <c r="G28" s="54">
        <v>800</v>
      </c>
      <c r="H28" s="54">
        <v>1600</v>
      </c>
      <c r="I28" s="54">
        <v>3200</v>
      </c>
      <c r="J28" s="54">
        <v>6400</v>
      </c>
      <c r="K28" s="54">
        <v>12800</v>
      </c>
      <c r="L28" s="54">
        <v>25600</v>
      </c>
      <c r="M28" s="54">
        <v>51200</v>
      </c>
      <c r="N28" s="55">
        <v>102400</v>
      </c>
      <c r="AD28" s="106">
        <v>14033</v>
      </c>
      <c r="AE28" s="120">
        <v>1</v>
      </c>
      <c r="AF28" s="121">
        <f>((C56/AVERAGE($Q$13:$R$13))*100)*$B$28</f>
        <v>0</v>
      </c>
      <c r="AG28" s="122">
        <f t="shared" ref="AG28:AQ28" si="35">((D56/AVERAGE($Q$13:$R$13))*100)*$B$28</f>
        <v>0.70147576306974502</v>
      </c>
      <c r="AH28" s="122">
        <f t="shared" si="35"/>
        <v>0</v>
      </c>
      <c r="AI28" s="122">
        <f t="shared" si="35"/>
        <v>0</v>
      </c>
      <c r="AJ28" s="122">
        <f t="shared" si="35"/>
        <v>0</v>
      </c>
      <c r="AK28" s="122">
        <f t="shared" si="35"/>
        <v>0</v>
      </c>
      <c r="AL28" s="122">
        <f t="shared" si="35"/>
        <v>0</v>
      </c>
      <c r="AM28" s="122">
        <f t="shared" si="35"/>
        <v>0</v>
      </c>
      <c r="AN28" s="122">
        <f t="shared" si="35"/>
        <v>0</v>
      </c>
      <c r="AO28" s="122">
        <f t="shared" si="35"/>
        <v>0</v>
      </c>
      <c r="AP28" s="122">
        <f t="shared" si="35"/>
        <v>0</v>
      </c>
      <c r="AQ28" s="123">
        <f t="shared" si="35"/>
        <v>0</v>
      </c>
    </row>
    <row r="29" spans="1:43" x14ac:dyDescent="0.25">
      <c r="AD29" s="124"/>
      <c r="AE29" s="124"/>
      <c r="AF29" s="124"/>
      <c r="AG29" s="124"/>
      <c r="AH29" s="124"/>
      <c r="AI29" s="124"/>
      <c r="AJ29" s="124"/>
      <c r="AK29" s="124"/>
      <c r="AL29" s="124"/>
      <c r="AM29" s="124"/>
      <c r="AN29" s="124"/>
      <c r="AO29" s="124"/>
      <c r="AP29" s="124"/>
      <c r="AQ29" s="124"/>
    </row>
    <row r="30" spans="1:43" ht="15.75" thickBot="1" x14ac:dyDescent="0.3">
      <c r="AD30" s="124"/>
      <c r="AE30" s="124"/>
      <c r="AF30" s="124"/>
      <c r="AG30" s="124"/>
      <c r="AH30" s="124"/>
      <c r="AI30" s="124"/>
      <c r="AJ30" s="124"/>
      <c r="AK30" s="124"/>
      <c r="AL30" s="124"/>
      <c r="AM30" s="124"/>
      <c r="AN30" s="124"/>
      <c r="AO30" s="124"/>
      <c r="AP30" s="124"/>
      <c r="AQ30" s="124"/>
    </row>
    <row r="31" spans="1:43" ht="15.75" thickBot="1" x14ac:dyDescent="0.3">
      <c r="A31" s="18" t="s">
        <v>13</v>
      </c>
      <c r="B31" s="19" t="s">
        <v>14</v>
      </c>
      <c r="C31" s="72" t="s">
        <v>43</v>
      </c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4"/>
      <c r="O31" s="75"/>
      <c r="P31" s="75"/>
      <c r="Q31" s="73" t="s">
        <v>42</v>
      </c>
      <c r="R31" s="73"/>
      <c r="S31" s="76"/>
      <c r="T31" s="76"/>
      <c r="U31" s="76"/>
      <c r="V31" s="76"/>
      <c r="W31" s="76"/>
      <c r="X31" s="76"/>
      <c r="Y31" s="76"/>
      <c r="Z31" s="76"/>
      <c r="AA31" s="76"/>
      <c r="AB31" s="77"/>
      <c r="AD31" s="124"/>
      <c r="AE31" s="125" t="s">
        <v>42</v>
      </c>
      <c r="AF31" s="126"/>
      <c r="AG31" s="126"/>
      <c r="AH31" s="126"/>
      <c r="AI31" s="126"/>
      <c r="AJ31" s="126"/>
      <c r="AK31" s="126"/>
      <c r="AL31" s="126"/>
      <c r="AM31" s="126"/>
      <c r="AN31" s="126"/>
      <c r="AO31" s="126"/>
      <c r="AP31" s="127"/>
      <c r="AQ31" s="124"/>
    </row>
    <row r="32" spans="1:43" ht="15.75" thickBot="1" x14ac:dyDescent="0.3">
      <c r="A32" s="26">
        <v>14009</v>
      </c>
      <c r="B32" s="27">
        <v>2.8292682926829267</v>
      </c>
      <c r="C32" s="48">
        <v>0</v>
      </c>
      <c r="D32" s="49">
        <v>0</v>
      </c>
      <c r="E32" s="49">
        <v>0</v>
      </c>
      <c r="F32" s="49">
        <v>0</v>
      </c>
      <c r="G32" s="49">
        <v>0</v>
      </c>
      <c r="H32" s="49">
        <v>0</v>
      </c>
      <c r="I32" s="49">
        <v>0</v>
      </c>
      <c r="J32" s="49">
        <v>0</v>
      </c>
      <c r="K32" s="49">
        <v>0</v>
      </c>
      <c r="L32" s="49">
        <v>0</v>
      </c>
      <c r="M32" s="49">
        <v>0</v>
      </c>
      <c r="N32" s="50">
        <v>0</v>
      </c>
      <c r="O32" s="78"/>
      <c r="Q32" s="40">
        <v>0.45300000000000001</v>
      </c>
      <c r="R32" s="41">
        <v>0.47594166699999996</v>
      </c>
      <c r="S32" s="41">
        <v>0.42</v>
      </c>
      <c r="T32" s="41">
        <v>0.41099999999999998</v>
      </c>
      <c r="U32" s="41">
        <v>0.308</v>
      </c>
      <c r="V32" s="41">
        <v>0.214</v>
      </c>
      <c r="W32" s="41">
        <v>0.13400000000000001</v>
      </c>
      <c r="X32" s="41">
        <v>7.1000000000000008E-2</v>
      </c>
      <c r="Y32" s="41">
        <v>2.5000000000000001E-2</v>
      </c>
      <c r="Z32" s="41">
        <v>5.0000000000000001E-3</v>
      </c>
      <c r="AA32" s="41">
        <v>1E-3</v>
      </c>
      <c r="AB32" s="42">
        <v>0</v>
      </c>
      <c r="AD32" s="128"/>
      <c r="AE32" s="98">
        <v>50</v>
      </c>
      <c r="AF32" s="99">
        <v>100</v>
      </c>
      <c r="AG32" s="99">
        <v>200</v>
      </c>
      <c r="AH32" s="99">
        <v>400</v>
      </c>
      <c r="AI32" s="99">
        <v>800</v>
      </c>
      <c r="AJ32" s="99">
        <v>1600</v>
      </c>
      <c r="AK32" s="99">
        <v>3200</v>
      </c>
      <c r="AL32" s="99">
        <v>6400</v>
      </c>
      <c r="AM32" s="99">
        <v>12800</v>
      </c>
      <c r="AN32" s="99">
        <v>25600</v>
      </c>
      <c r="AO32" s="99">
        <v>51200</v>
      </c>
      <c r="AP32" s="100">
        <v>102400</v>
      </c>
      <c r="AQ32" s="124"/>
    </row>
    <row r="33" spans="1:43" x14ac:dyDescent="0.25">
      <c r="A33" s="35">
        <v>14010</v>
      </c>
      <c r="B33" s="36">
        <v>2.3761467889908259</v>
      </c>
      <c r="C33" s="79">
        <v>0</v>
      </c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1">
        <v>0</v>
      </c>
      <c r="O33" s="78"/>
      <c r="Q33" s="79">
        <v>0.45494166699999999</v>
      </c>
      <c r="R33" s="80">
        <v>0.48899999999999999</v>
      </c>
      <c r="S33" s="80">
        <v>0.46100000000000002</v>
      </c>
      <c r="T33" s="80">
        <v>0.46399999999999997</v>
      </c>
      <c r="U33" s="80">
        <v>0.35899999999999999</v>
      </c>
      <c r="V33" s="80">
        <v>0.26400000000000001</v>
      </c>
      <c r="W33" s="80">
        <v>0.159</v>
      </c>
      <c r="X33" s="80">
        <v>8.299999999999999E-2</v>
      </c>
      <c r="Y33" s="80">
        <v>3.8000000000000006E-2</v>
      </c>
      <c r="Z33" s="80">
        <v>8.5416669999999993E-3</v>
      </c>
      <c r="AA33" s="80">
        <v>2E-3</v>
      </c>
      <c r="AB33" s="81">
        <v>1.4166700000000005E-4</v>
      </c>
      <c r="AD33" s="128" t="s">
        <v>17</v>
      </c>
      <c r="AE33" s="98">
        <f>(AVERAGE(C32:C36)/AVERAGE($Q$5:$R$5))*100</f>
        <v>4.2714887012818066E-2</v>
      </c>
      <c r="AF33" s="98">
        <f>(AVERAGE(D32:D36)/AVERAGE($Q$5:$R$5))*100</f>
        <v>0</v>
      </c>
      <c r="AG33" s="98">
        <f t="shared" ref="AG33:AO33" si="36">(AVERAGE(E32:E36)/AVERAGE($Q$5:$R$5))*100</f>
        <v>0</v>
      </c>
      <c r="AH33" s="98">
        <f t="shared" si="36"/>
        <v>0</v>
      </c>
      <c r="AI33" s="98">
        <f t="shared" si="36"/>
        <v>0</v>
      </c>
      <c r="AJ33" s="98">
        <f>(AVERAGE(H32:H36)/AVERAGE($Q$5:$R$5))*100</f>
        <v>0</v>
      </c>
      <c r="AK33" s="98">
        <f t="shared" si="36"/>
        <v>0</v>
      </c>
      <c r="AL33" s="98">
        <f t="shared" si="36"/>
        <v>7.119183431208851E-3</v>
      </c>
      <c r="AM33" s="98">
        <f t="shared" si="36"/>
        <v>0</v>
      </c>
      <c r="AN33" s="98">
        <f>(AVERAGE(L32:L36)/AVERAGE($Q$5:$R$5))*100</f>
        <v>0</v>
      </c>
      <c r="AO33" s="98">
        <f t="shared" si="36"/>
        <v>2.6696804383011361E-3</v>
      </c>
      <c r="AP33" s="98">
        <f>(AVERAGE(N32:N36)/AVERAGE($Q$5:$R$5))*100</f>
        <v>0</v>
      </c>
      <c r="AQ33" s="124"/>
    </row>
    <row r="34" spans="1:43" ht="15.75" thickBot="1" x14ac:dyDescent="0.3">
      <c r="A34" s="35">
        <v>14011</v>
      </c>
      <c r="B34" s="36">
        <v>2.9867549668874172</v>
      </c>
      <c r="C34" s="79">
        <v>0</v>
      </c>
      <c r="D34" s="80">
        <v>0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1">
        <v>0</v>
      </c>
      <c r="O34" s="78"/>
      <c r="Q34" s="47"/>
      <c r="AB34" s="82"/>
      <c r="AD34" s="129" t="s">
        <v>18</v>
      </c>
      <c r="AE34" s="121">
        <f>_xlfn.STDEV.S(AF4:AF8)</f>
        <v>0.20047316135461399</v>
      </c>
      <c r="AF34" s="121">
        <f t="shared" ref="AF34:AP34" si="37">_xlfn.STDEV.S(AG4:AG8)</f>
        <v>0</v>
      </c>
      <c r="AG34" s="121">
        <f t="shared" si="37"/>
        <v>0</v>
      </c>
      <c r="AH34" s="121">
        <f t="shared" si="37"/>
        <v>0</v>
      </c>
      <c r="AI34" s="121">
        <f t="shared" si="37"/>
        <v>0</v>
      </c>
      <c r="AJ34" s="121">
        <f t="shared" si="37"/>
        <v>0</v>
      </c>
      <c r="AK34" s="121">
        <f t="shared" si="37"/>
        <v>0</v>
      </c>
      <c r="AL34" s="121">
        <f t="shared" si="37"/>
        <v>1.2227337777168364E-2</v>
      </c>
      <c r="AM34" s="121">
        <f t="shared" si="37"/>
        <v>0</v>
      </c>
      <c r="AN34" s="121">
        <f t="shared" si="37"/>
        <v>0</v>
      </c>
      <c r="AO34" s="121">
        <f t="shared" si="37"/>
        <v>4.5852287402944492E-3</v>
      </c>
      <c r="AP34" s="121">
        <f t="shared" si="37"/>
        <v>0</v>
      </c>
      <c r="AQ34" s="124"/>
    </row>
    <row r="35" spans="1:43" x14ac:dyDescent="0.25">
      <c r="A35" s="35">
        <v>14012</v>
      </c>
      <c r="B35" s="36">
        <v>1.9202453987730062</v>
      </c>
      <c r="C35" s="79">
        <v>0</v>
      </c>
      <c r="D35" s="80">
        <v>0</v>
      </c>
      <c r="E35" s="80">
        <v>0</v>
      </c>
      <c r="F35" s="80">
        <v>0</v>
      </c>
      <c r="G35" s="80">
        <v>0</v>
      </c>
      <c r="H35" s="80">
        <v>0</v>
      </c>
      <c r="I35" s="80">
        <v>0</v>
      </c>
      <c r="J35" s="80">
        <v>6.6666999999999963E-5</v>
      </c>
      <c r="K35" s="80">
        <v>0</v>
      </c>
      <c r="L35" s="80">
        <v>0</v>
      </c>
      <c r="M35" s="80">
        <v>2.5000000000000066E-5</v>
      </c>
      <c r="N35" s="81">
        <v>0</v>
      </c>
      <c r="O35" s="78"/>
      <c r="Q35" s="47"/>
      <c r="AB35" s="82"/>
      <c r="AD35" s="130" t="s">
        <v>19</v>
      </c>
      <c r="AE35" s="98">
        <f>(AVERAGE(C37:C41)/AVERAGE($Q$7:$R$7))*100</f>
        <v>0.90446810992708926</v>
      </c>
      <c r="AF35" s="98">
        <f t="shared" ref="AF35:AP35" si="38">(AVERAGE(D37:D41)/AVERAGE($Q$7:$R$7))*100</f>
        <v>0</v>
      </c>
      <c r="AG35" s="98">
        <f t="shared" si="38"/>
        <v>0</v>
      </c>
      <c r="AH35" s="98">
        <f t="shared" si="38"/>
        <v>0</v>
      </c>
      <c r="AI35" s="98">
        <f t="shared" si="38"/>
        <v>0</v>
      </c>
      <c r="AJ35" s="98">
        <f t="shared" si="38"/>
        <v>0</v>
      </c>
      <c r="AK35" s="98">
        <f t="shared" si="38"/>
        <v>0</v>
      </c>
      <c r="AL35" s="98">
        <f t="shared" si="38"/>
        <v>0</v>
      </c>
      <c r="AM35" s="98">
        <f t="shared" si="38"/>
        <v>0</v>
      </c>
      <c r="AN35" s="98">
        <f t="shared" si="38"/>
        <v>0</v>
      </c>
      <c r="AO35" s="98">
        <f t="shared" si="38"/>
        <v>0</v>
      </c>
      <c r="AP35" s="98">
        <f t="shared" si="38"/>
        <v>0</v>
      </c>
      <c r="AQ35" s="124"/>
    </row>
    <row r="36" spans="1:43" ht="15.75" thickBot="1" x14ac:dyDescent="0.3">
      <c r="A36" s="51">
        <v>14013</v>
      </c>
      <c r="B36" s="52">
        <v>2.0989010989010994</v>
      </c>
      <c r="C36" s="44">
        <v>1E-3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6">
        <v>0</v>
      </c>
      <c r="O36" s="83"/>
      <c r="P36" s="84"/>
      <c r="Q36" s="43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5"/>
      <c r="AD36" s="130" t="s">
        <v>18</v>
      </c>
      <c r="AE36" s="121">
        <f>_xlfn.STDEV.S(AF9:AF13)</f>
        <v>1.8167626283346865</v>
      </c>
      <c r="AF36" s="121">
        <f t="shared" ref="AF36:AP36" si="39">_xlfn.STDEV.S(AG9:AG13)</f>
        <v>0</v>
      </c>
      <c r="AG36" s="121">
        <f t="shared" si="39"/>
        <v>0</v>
      </c>
      <c r="AH36" s="121">
        <f t="shared" si="39"/>
        <v>0</v>
      </c>
      <c r="AI36" s="121">
        <f t="shared" si="39"/>
        <v>0</v>
      </c>
      <c r="AJ36" s="121">
        <f t="shared" si="39"/>
        <v>0</v>
      </c>
      <c r="AK36" s="121">
        <f t="shared" si="39"/>
        <v>0</v>
      </c>
      <c r="AL36" s="121">
        <f t="shared" si="39"/>
        <v>0</v>
      </c>
      <c r="AM36" s="121">
        <f t="shared" si="39"/>
        <v>0</v>
      </c>
      <c r="AN36" s="121">
        <f t="shared" si="39"/>
        <v>0</v>
      </c>
      <c r="AO36" s="121">
        <f t="shared" si="39"/>
        <v>0</v>
      </c>
      <c r="AP36" s="121">
        <f t="shared" si="39"/>
        <v>0</v>
      </c>
      <c r="AQ36" s="124"/>
    </row>
    <row r="37" spans="1:43" x14ac:dyDescent="0.25">
      <c r="A37" s="59">
        <v>14014</v>
      </c>
      <c r="B37" s="60">
        <v>4.1914893617021285</v>
      </c>
      <c r="C37" s="40">
        <v>0</v>
      </c>
      <c r="D37" s="41">
        <v>0</v>
      </c>
      <c r="E37" s="41">
        <v>0</v>
      </c>
      <c r="F37" s="41">
        <v>0</v>
      </c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42">
        <v>0</v>
      </c>
      <c r="O37" s="33"/>
      <c r="P37" s="86"/>
      <c r="Q37" s="59" t="s">
        <v>42</v>
      </c>
      <c r="R37" s="87"/>
      <c r="S37" s="88"/>
      <c r="T37" s="88"/>
      <c r="U37" s="88"/>
      <c r="V37" s="88"/>
      <c r="W37" s="88"/>
      <c r="X37" s="88"/>
      <c r="Y37" s="88"/>
      <c r="Z37" s="88"/>
      <c r="AA37" s="88"/>
      <c r="AB37" s="89"/>
      <c r="AD37" s="128" t="s">
        <v>20</v>
      </c>
      <c r="AE37" s="98">
        <f>(AVERAGE(C42:C46)/AVERAGE($Q$9:$R$9))*100</f>
        <v>0</v>
      </c>
      <c r="AF37" s="98">
        <f t="shared" ref="AF37:AP37" si="40">(AVERAGE(D42:D46)/AVERAGE($Q$9:$R$9))*100</f>
        <v>0</v>
      </c>
      <c r="AG37" s="98">
        <f t="shared" si="40"/>
        <v>0</v>
      </c>
      <c r="AH37" s="98">
        <f t="shared" si="40"/>
        <v>0</v>
      </c>
      <c r="AI37" s="98">
        <f t="shared" si="40"/>
        <v>0</v>
      </c>
      <c r="AJ37" s="98">
        <f t="shared" si="40"/>
        <v>6.0435132926855796E-2</v>
      </c>
      <c r="AK37" s="98">
        <f t="shared" si="40"/>
        <v>0</v>
      </c>
      <c r="AL37" s="98">
        <f t="shared" si="40"/>
        <v>0</v>
      </c>
      <c r="AM37" s="98">
        <f t="shared" si="40"/>
        <v>0</v>
      </c>
      <c r="AN37" s="98">
        <f t="shared" si="40"/>
        <v>0</v>
      </c>
      <c r="AO37" s="98">
        <f t="shared" si="40"/>
        <v>0</v>
      </c>
      <c r="AP37" s="98">
        <f t="shared" si="40"/>
        <v>6.0435132926855796E-2</v>
      </c>
      <c r="AQ37" s="124"/>
    </row>
    <row r="38" spans="1:43" ht="15.75" thickBot="1" x14ac:dyDescent="0.3">
      <c r="A38" s="35">
        <v>14015</v>
      </c>
      <c r="B38" s="61">
        <v>1.7957559681697615</v>
      </c>
      <c r="C38" s="79">
        <v>0.01</v>
      </c>
      <c r="D38" s="80">
        <v>0</v>
      </c>
      <c r="E38" s="80">
        <v>0</v>
      </c>
      <c r="F38" s="80">
        <v>0</v>
      </c>
      <c r="G38" s="80">
        <v>0</v>
      </c>
      <c r="H38" s="80">
        <v>0</v>
      </c>
      <c r="I38" s="80">
        <v>0</v>
      </c>
      <c r="J38" s="80">
        <v>0</v>
      </c>
      <c r="K38" s="80">
        <v>0</v>
      </c>
      <c r="L38" s="80">
        <v>0</v>
      </c>
      <c r="M38" s="80">
        <v>0</v>
      </c>
      <c r="N38" s="81">
        <v>0</v>
      </c>
      <c r="O38" s="78"/>
      <c r="Q38" s="79">
        <v>0.44600000000000001</v>
      </c>
      <c r="R38" s="80">
        <v>0.42899999999999999</v>
      </c>
      <c r="S38" s="80">
        <v>0.41299999999999998</v>
      </c>
      <c r="T38" s="80">
        <v>0.376</v>
      </c>
      <c r="U38" s="80">
        <v>0.311</v>
      </c>
      <c r="V38" s="80">
        <v>0.20599999999999999</v>
      </c>
      <c r="W38" s="80">
        <v>0.11399999999999999</v>
      </c>
      <c r="X38" s="80">
        <v>7.8999999999999987E-2</v>
      </c>
      <c r="Y38" s="80">
        <v>2.3E-2</v>
      </c>
      <c r="Z38" s="80">
        <v>5.0000000000000001E-3</v>
      </c>
      <c r="AA38" s="80" t="s">
        <v>33</v>
      </c>
      <c r="AB38" s="81" t="s">
        <v>33</v>
      </c>
      <c r="AD38" s="129" t="s">
        <v>18</v>
      </c>
      <c r="AE38" s="121">
        <f>_xlfn.STDEV.S(AF14:AF18)</f>
        <v>0</v>
      </c>
      <c r="AF38" s="121">
        <f t="shared" ref="AF38:AP38" si="41">_xlfn.STDEV.S(AG14:AG18)</f>
        <v>0</v>
      </c>
      <c r="AG38" s="121">
        <f t="shared" si="41"/>
        <v>0</v>
      </c>
      <c r="AH38" s="121">
        <f t="shared" si="41"/>
        <v>0</v>
      </c>
      <c r="AI38" s="121">
        <f t="shared" si="41"/>
        <v>0</v>
      </c>
      <c r="AJ38" s="121">
        <f t="shared" si="41"/>
        <v>0.79974558407836771</v>
      </c>
      <c r="AK38" s="121">
        <f t="shared" si="41"/>
        <v>0</v>
      </c>
      <c r="AL38" s="121">
        <f t="shared" si="41"/>
        <v>0</v>
      </c>
      <c r="AM38" s="121">
        <f t="shared" si="41"/>
        <v>0</v>
      </c>
      <c r="AN38" s="121">
        <f t="shared" si="41"/>
        <v>0</v>
      </c>
      <c r="AO38" s="121">
        <f t="shared" si="41"/>
        <v>0</v>
      </c>
      <c r="AP38" s="121">
        <f t="shared" si="41"/>
        <v>0.26805876917862187</v>
      </c>
      <c r="AQ38" s="124"/>
    </row>
    <row r="39" spans="1:43" x14ac:dyDescent="0.25">
      <c r="A39" s="35">
        <v>14016</v>
      </c>
      <c r="B39" s="61">
        <v>1.9900990099009905</v>
      </c>
      <c r="C39" s="79">
        <v>6.9999999999999993E-3</v>
      </c>
      <c r="D39" s="80">
        <v>0</v>
      </c>
      <c r="E39" s="80">
        <v>0</v>
      </c>
      <c r="F39" s="80">
        <v>0</v>
      </c>
      <c r="G39" s="80">
        <v>0</v>
      </c>
      <c r="H39" s="80">
        <v>0</v>
      </c>
      <c r="I39" s="80">
        <v>0</v>
      </c>
      <c r="J39" s="80">
        <v>0</v>
      </c>
      <c r="K39" s="80">
        <v>0</v>
      </c>
      <c r="L39" s="80">
        <v>0</v>
      </c>
      <c r="M39" s="80">
        <v>0</v>
      </c>
      <c r="N39" s="81">
        <v>0</v>
      </c>
      <c r="Q39" s="79">
        <v>0.44700000000000001</v>
      </c>
      <c r="R39" s="80">
        <v>0.46100000000000002</v>
      </c>
      <c r="S39" s="80">
        <v>0.41399999999999998</v>
      </c>
      <c r="T39" s="80">
        <v>0.36599999999999999</v>
      </c>
      <c r="U39" s="80">
        <v>0.34699999999999998</v>
      </c>
      <c r="V39" s="80">
        <v>0.22999999999999998</v>
      </c>
      <c r="W39" s="80">
        <v>0.156</v>
      </c>
      <c r="X39" s="80">
        <v>6.8999999999999992E-2</v>
      </c>
      <c r="Y39" s="80">
        <v>3.5999999999999997E-2</v>
      </c>
      <c r="Z39" s="80">
        <v>1.2E-2</v>
      </c>
      <c r="AA39" s="80">
        <v>6.1583330000000002E-3</v>
      </c>
      <c r="AB39" s="81" t="s">
        <v>38</v>
      </c>
      <c r="AD39" s="130" t="s">
        <v>21</v>
      </c>
      <c r="AE39" s="98">
        <f>(AVERAGE(C47:C51)/AVERAGE($Q$11:$R$11))*100</f>
        <v>1.9877962772788926</v>
      </c>
      <c r="AF39" s="98">
        <f t="shared" ref="AF39:AP39" si="42">(AVERAGE(D47:D51)/AVERAGE($Q$11:$R$11))*100</f>
        <v>0.42603027517934311</v>
      </c>
      <c r="AG39" s="98">
        <f t="shared" si="42"/>
        <v>5.17655073479266E-2</v>
      </c>
      <c r="AH39" s="98">
        <f t="shared" si="42"/>
        <v>0</v>
      </c>
      <c r="AI39" s="98">
        <f t="shared" si="42"/>
        <v>8.2824637824508301E-3</v>
      </c>
      <c r="AJ39" s="98">
        <f t="shared" si="42"/>
        <v>0</v>
      </c>
      <c r="AK39" s="98">
        <f t="shared" si="42"/>
        <v>6.2118633664965395E-2</v>
      </c>
      <c r="AL39" s="98">
        <f t="shared" si="42"/>
        <v>8.2824637824508301E-3</v>
      </c>
      <c r="AM39" s="98">
        <f t="shared" si="42"/>
        <v>0</v>
      </c>
      <c r="AN39" s="98">
        <f t="shared" si="42"/>
        <v>0</v>
      </c>
      <c r="AO39" s="98">
        <f t="shared" si="42"/>
        <v>6.2118633664965395E-2</v>
      </c>
      <c r="AP39" s="98">
        <f t="shared" si="42"/>
        <v>0</v>
      </c>
      <c r="AQ39" s="124"/>
    </row>
    <row r="40" spans="1:43" ht="15.75" thickBot="1" x14ac:dyDescent="0.3">
      <c r="A40" s="35">
        <v>14017</v>
      </c>
      <c r="B40" s="61">
        <v>4.0612244897959187</v>
      </c>
      <c r="C40" s="79">
        <v>0</v>
      </c>
      <c r="D40" s="80">
        <v>0</v>
      </c>
      <c r="E40" s="80">
        <v>0</v>
      </c>
      <c r="F40" s="80">
        <v>0</v>
      </c>
      <c r="G40" s="80">
        <v>0</v>
      </c>
      <c r="H40" s="80">
        <v>0</v>
      </c>
      <c r="I40" s="80">
        <v>0</v>
      </c>
      <c r="J40" s="80">
        <v>0</v>
      </c>
      <c r="K40" s="80">
        <v>0</v>
      </c>
      <c r="L40" s="80">
        <v>0</v>
      </c>
      <c r="M40" s="80">
        <v>0</v>
      </c>
      <c r="N40" s="81">
        <v>0</v>
      </c>
      <c r="Q40" s="47"/>
      <c r="AB40" s="82"/>
      <c r="AD40" s="130" t="s">
        <v>18</v>
      </c>
      <c r="AE40" s="121">
        <f>_xlfn.STDEV.S(AF19:AF23)</f>
        <v>7.102896655025984</v>
      </c>
      <c r="AF40" s="121">
        <f t="shared" ref="AF40:AP40" si="43">_xlfn.STDEV.S(AG19:AG23)</f>
        <v>1.9347281771903981</v>
      </c>
      <c r="AG40" s="121">
        <f t="shared" si="43"/>
        <v>0.23508232045346969</v>
      </c>
      <c r="AH40" s="121">
        <f t="shared" si="43"/>
        <v>0</v>
      </c>
      <c r="AI40" s="121">
        <f t="shared" si="43"/>
        <v>3.7613092284863883E-2</v>
      </c>
      <c r="AJ40" s="121">
        <f t="shared" si="43"/>
        <v>0</v>
      </c>
      <c r="AK40" s="121">
        <f t="shared" si="43"/>
        <v>0.67313797809915243</v>
      </c>
      <c r="AL40" s="121">
        <f t="shared" si="43"/>
        <v>7.6395627159802845E-2</v>
      </c>
      <c r="AM40" s="121">
        <f t="shared" si="43"/>
        <v>0</v>
      </c>
      <c r="AN40" s="121">
        <f t="shared" si="43"/>
        <v>0</v>
      </c>
      <c r="AO40" s="121">
        <f t="shared" si="43"/>
        <v>0.67313797809915243</v>
      </c>
      <c r="AP40" s="121">
        <f t="shared" si="43"/>
        <v>0</v>
      </c>
      <c r="AQ40" s="124"/>
    </row>
    <row r="41" spans="1:43" ht="15.75" thickBot="1" x14ac:dyDescent="0.3">
      <c r="A41" s="51">
        <v>14018</v>
      </c>
      <c r="B41" s="62">
        <v>2.5384615384615388</v>
      </c>
      <c r="C41" s="44">
        <v>3.1583330000000001E-3</v>
      </c>
      <c r="D41" s="45">
        <v>0</v>
      </c>
      <c r="E41" s="45">
        <v>0</v>
      </c>
      <c r="F41" s="45">
        <v>0</v>
      </c>
      <c r="G41" s="45">
        <v>0</v>
      </c>
      <c r="H41" s="45">
        <v>0</v>
      </c>
      <c r="I41" s="45">
        <v>0</v>
      </c>
      <c r="J41" s="45">
        <v>0</v>
      </c>
      <c r="K41" s="45">
        <v>0</v>
      </c>
      <c r="L41" s="45">
        <v>0</v>
      </c>
      <c r="M41" s="45">
        <v>0</v>
      </c>
      <c r="N41" s="46">
        <v>0</v>
      </c>
      <c r="O41" s="84"/>
      <c r="P41" s="84"/>
      <c r="Q41" s="43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5"/>
      <c r="AD41" s="128" t="s">
        <v>22</v>
      </c>
      <c r="AE41" s="98">
        <f>(AVERAGE(C52:C56)/AVERAGE($Q$13:$R$13))*100</f>
        <v>7.4736670084066356E-2</v>
      </c>
      <c r="AF41" s="98">
        <f t="shared" ref="AF41:AP41" si="44">(AVERAGE(D52:D56)/AVERAGE($Q$13:$R$13))*100</f>
        <v>7.4736670084066301E-2</v>
      </c>
      <c r="AG41" s="98">
        <f t="shared" si="44"/>
        <v>0</v>
      </c>
      <c r="AH41" s="98">
        <f t="shared" si="44"/>
        <v>0</v>
      </c>
      <c r="AI41" s="98">
        <f t="shared" si="44"/>
        <v>0</v>
      </c>
      <c r="AJ41" s="98">
        <f t="shared" si="44"/>
        <v>0</v>
      </c>
      <c r="AK41" s="98">
        <f t="shared" si="44"/>
        <v>0</v>
      </c>
      <c r="AL41" s="98">
        <f t="shared" si="44"/>
        <v>0</v>
      </c>
      <c r="AM41" s="98">
        <f t="shared" si="44"/>
        <v>0</v>
      </c>
      <c r="AN41" s="98">
        <f t="shared" si="44"/>
        <v>0</v>
      </c>
      <c r="AO41" s="98">
        <f t="shared" si="44"/>
        <v>0</v>
      </c>
      <c r="AP41" s="98">
        <f t="shared" si="44"/>
        <v>0</v>
      </c>
      <c r="AQ41" s="124"/>
    </row>
    <row r="42" spans="1:43" ht="15.75" thickBot="1" x14ac:dyDescent="0.3">
      <c r="A42" s="59">
        <v>14019</v>
      </c>
      <c r="B42" s="63">
        <v>2.0169491525423728</v>
      </c>
      <c r="C42" s="40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2">
        <v>0</v>
      </c>
      <c r="O42" s="86"/>
      <c r="P42" s="86"/>
      <c r="Q42" s="59" t="s">
        <v>42</v>
      </c>
      <c r="R42" s="87"/>
      <c r="S42" s="88"/>
      <c r="T42" s="88"/>
      <c r="U42" s="88"/>
      <c r="V42" s="88"/>
      <c r="W42" s="88"/>
      <c r="X42" s="88"/>
      <c r="Y42" s="88"/>
      <c r="Z42" s="88"/>
      <c r="AA42" s="88"/>
      <c r="AB42" s="89"/>
      <c r="AD42" s="129" t="s">
        <v>18</v>
      </c>
      <c r="AE42" s="121">
        <f>_xlfn.STDEV.S(AF24:AF28)</f>
        <v>0.62288793304707624</v>
      </c>
      <c r="AF42" s="121">
        <f t="shared" ref="AF42:AP42" si="45">_xlfn.STDEV.S(AG24:AG28)</f>
        <v>0.3137094981584973</v>
      </c>
      <c r="AG42" s="121">
        <f t="shared" si="45"/>
        <v>0</v>
      </c>
      <c r="AH42" s="121">
        <f t="shared" si="45"/>
        <v>0</v>
      </c>
      <c r="AI42" s="121">
        <f t="shared" si="45"/>
        <v>0</v>
      </c>
      <c r="AJ42" s="121">
        <f t="shared" si="45"/>
        <v>0</v>
      </c>
      <c r="AK42" s="121">
        <f t="shared" si="45"/>
        <v>0</v>
      </c>
      <c r="AL42" s="121">
        <f t="shared" si="45"/>
        <v>0</v>
      </c>
      <c r="AM42" s="121">
        <f t="shared" si="45"/>
        <v>0</v>
      </c>
      <c r="AN42" s="121">
        <f t="shared" si="45"/>
        <v>0</v>
      </c>
      <c r="AO42" s="121">
        <f t="shared" si="45"/>
        <v>0</v>
      </c>
      <c r="AP42" s="121">
        <f t="shared" si="45"/>
        <v>0</v>
      </c>
      <c r="AQ42" s="124"/>
    </row>
    <row r="43" spans="1:43" x14ac:dyDescent="0.25">
      <c r="A43" s="35">
        <v>14020</v>
      </c>
      <c r="B43" s="64">
        <v>1.9554140127388533</v>
      </c>
      <c r="C43" s="79">
        <v>0</v>
      </c>
      <c r="D43" s="80">
        <v>0</v>
      </c>
      <c r="E43" s="80">
        <v>0</v>
      </c>
      <c r="F43" s="80">
        <v>0</v>
      </c>
      <c r="G43" s="80">
        <v>0</v>
      </c>
      <c r="H43" s="80">
        <v>0</v>
      </c>
      <c r="I43" s="80">
        <v>0</v>
      </c>
      <c r="J43" s="80">
        <v>0</v>
      </c>
      <c r="K43" s="80">
        <v>0</v>
      </c>
      <c r="L43" s="80">
        <v>0</v>
      </c>
      <c r="M43" s="80">
        <v>0</v>
      </c>
      <c r="N43" s="81">
        <v>0</v>
      </c>
      <c r="Q43" s="79">
        <v>0.33</v>
      </c>
      <c r="R43" s="80">
        <v>0.321316667</v>
      </c>
      <c r="S43" s="80">
        <v>0.309</v>
      </c>
      <c r="T43" s="80">
        <v>0.28299999999999997</v>
      </c>
      <c r="U43" s="80">
        <v>0.22591666700000002</v>
      </c>
      <c r="V43" s="80">
        <v>0.215</v>
      </c>
      <c r="W43" s="80">
        <v>0.13300000000000001</v>
      </c>
      <c r="X43" s="80">
        <v>4.9000000000000002E-2</v>
      </c>
      <c r="Y43" s="80">
        <v>1.6416667000000003E-2</v>
      </c>
      <c r="Z43" s="80">
        <v>2E-3</v>
      </c>
      <c r="AA43" s="80" t="s">
        <v>33</v>
      </c>
      <c r="AB43" s="81" t="s">
        <v>37</v>
      </c>
    </row>
    <row r="44" spans="1:43" x14ac:dyDescent="0.25">
      <c r="A44" s="35">
        <v>14021</v>
      </c>
      <c r="B44" s="64">
        <v>1.8450704225352113</v>
      </c>
      <c r="C44" s="79">
        <v>0</v>
      </c>
      <c r="D44" s="80">
        <v>0</v>
      </c>
      <c r="E44" s="80">
        <v>0</v>
      </c>
      <c r="F44" s="80">
        <v>0</v>
      </c>
      <c r="G44" s="80">
        <v>0</v>
      </c>
      <c r="H44" s="80">
        <v>0</v>
      </c>
      <c r="I44" s="80">
        <v>0</v>
      </c>
      <c r="J44" s="80">
        <v>0</v>
      </c>
      <c r="K44" s="80">
        <v>0</v>
      </c>
      <c r="L44" s="80">
        <v>0</v>
      </c>
      <c r="M44" s="80">
        <v>0</v>
      </c>
      <c r="N44" s="81">
        <v>0</v>
      </c>
      <c r="Q44" s="79">
        <v>0.335416667</v>
      </c>
      <c r="R44" s="80">
        <v>0.33700000000000002</v>
      </c>
      <c r="S44" s="80">
        <v>0.33600000000000002</v>
      </c>
      <c r="T44" s="80">
        <v>0.29599999999999999</v>
      </c>
      <c r="U44" s="80">
        <v>0.254</v>
      </c>
      <c r="V44" s="80">
        <v>0.21099999999999999</v>
      </c>
      <c r="W44" s="80">
        <v>0.158</v>
      </c>
      <c r="X44" s="80">
        <v>4.8000000000000001E-2</v>
      </c>
      <c r="Y44" s="80">
        <v>3.5999999999999997E-2</v>
      </c>
      <c r="Z44" s="80">
        <v>8.9999999999999993E-3</v>
      </c>
      <c r="AA44" s="80" t="s">
        <v>33</v>
      </c>
      <c r="AB44" s="81" t="s">
        <v>33</v>
      </c>
    </row>
    <row r="45" spans="1:43" x14ac:dyDescent="0.25">
      <c r="A45" s="35">
        <v>14022</v>
      </c>
      <c r="B45" s="64">
        <v>1.9836065573770492</v>
      </c>
      <c r="C45" s="79">
        <v>0</v>
      </c>
      <c r="D45" s="80">
        <v>0</v>
      </c>
      <c r="E45" s="80">
        <v>0</v>
      </c>
      <c r="F45" s="80">
        <v>0</v>
      </c>
      <c r="G45" s="80">
        <v>0</v>
      </c>
      <c r="H45" s="80">
        <v>0</v>
      </c>
      <c r="I45" s="80">
        <v>0</v>
      </c>
      <c r="J45" s="80">
        <v>0</v>
      </c>
      <c r="K45" s="80">
        <v>0</v>
      </c>
      <c r="L45" s="80">
        <v>0</v>
      </c>
      <c r="M45" s="80">
        <v>0</v>
      </c>
      <c r="N45" s="81">
        <v>1E-3</v>
      </c>
      <c r="Q45" s="47"/>
      <c r="AB45" s="82"/>
    </row>
    <row r="46" spans="1:43" ht="15.75" thickBot="1" x14ac:dyDescent="0.3">
      <c r="A46" s="51">
        <v>14023</v>
      </c>
      <c r="B46" s="65">
        <v>5.9180327868852451</v>
      </c>
      <c r="C46" s="44">
        <v>0</v>
      </c>
      <c r="D46" s="45">
        <v>0</v>
      </c>
      <c r="E46" s="45">
        <v>0</v>
      </c>
      <c r="F46" s="45">
        <v>0</v>
      </c>
      <c r="G46" s="45">
        <v>0</v>
      </c>
      <c r="H46" s="45">
        <v>1E-3</v>
      </c>
      <c r="I46" s="45">
        <v>0</v>
      </c>
      <c r="J46" s="45">
        <v>0</v>
      </c>
      <c r="K46" s="45">
        <v>0</v>
      </c>
      <c r="L46" s="45">
        <v>0</v>
      </c>
      <c r="M46" s="45">
        <v>0</v>
      </c>
      <c r="N46" s="46">
        <v>0</v>
      </c>
      <c r="O46" s="84"/>
      <c r="P46" s="84"/>
      <c r="Q46" s="43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5"/>
    </row>
    <row r="47" spans="1:43" x14ac:dyDescent="0.25">
      <c r="A47" s="59">
        <v>14024</v>
      </c>
      <c r="B47" s="66">
        <v>2.041666666666667</v>
      </c>
      <c r="C47" s="40">
        <v>6.0000000000000001E-3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2">
        <v>0</v>
      </c>
      <c r="O47" s="86"/>
      <c r="P47" s="86"/>
      <c r="Q47" s="59" t="s">
        <v>42</v>
      </c>
      <c r="R47" s="87"/>
      <c r="S47" s="88"/>
      <c r="T47" s="88"/>
      <c r="U47" s="88"/>
      <c r="V47" s="88"/>
      <c r="W47" s="88"/>
      <c r="X47" s="88"/>
      <c r="Y47" s="88"/>
      <c r="Z47" s="88"/>
      <c r="AA47" s="88"/>
      <c r="AB47" s="89"/>
    </row>
    <row r="48" spans="1:43" x14ac:dyDescent="0.25">
      <c r="A48" s="35">
        <v>14025</v>
      </c>
      <c r="B48" s="67">
        <v>4.5294117647058822</v>
      </c>
      <c r="C48" s="79">
        <v>0</v>
      </c>
      <c r="D48" s="80">
        <v>0</v>
      </c>
      <c r="E48" s="80">
        <v>0</v>
      </c>
      <c r="F48" s="80">
        <v>0</v>
      </c>
      <c r="G48" s="80">
        <v>0</v>
      </c>
      <c r="H48" s="80">
        <v>0</v>
      </c>
      <c r="I48" s="80">
        <v>0</v>
      </c>
      <c r="J48" s="80">
        <v>0</v>
      </c>
      <c r="K48" s="80">
        <v>0</v>
      </c>
      <c r="L48" s="80">
        <v>0</v>
      </c>
      <c r="M48" s="80">
        <v>0</v>
      </c>
      <c r="N48" s="81">
        <v>0</v>
      </c>
      <c r="Q48" s="79">
        <v>0.32600000000000001</v>
      </c>
      <c r="R48" s="80">
        <v>0.30885833299999998</v>
      </c>
      <c r="S48" s="80">
        <v>0.30099999999999999</v>
      </c>
      <c r="T48" s="80">
        <v>0.27700000000000002</v>
      </c>
      <c r="U48" s="80">
        <v>0.22700000000000001</v>
      </c>
      <c r="V48" s="80">
        <v>0.158</v>
      </c>
      <c r="W48" s="80">
        <v>0.08</v>
      </c>
      <c r="X48" s="80">
        <v>3.9E-2</v>
      </c>
      <c r="Y48" s="80">
        <v>1.2E-2</v>
      </c>
      <c r="Z48" s="80">
        <v>2E-3</v>
      </c>
      <c r="AA48" s="80">
        <v>0</v>
      </c>
      <c r="AB48" s="81">
        <v>0</v>
      </c>
    </row>
    <row r="49" spans="1:28" x14ac:dyDescent="0.25">
      <c r="A49" s="35">
        <v>14026</v>
      </c>
      <c r="B49" s="67">
        <v>4.1249999999999991</v>
      </c>
      <c r="C49" s="79">
        <v>0</v>
      </c>
      <c r="D49" s="80">
        <v>0</v>
      </c>
      <c r="E49" s="80">
        <v>0</v>
      </c>
      <c r="F49" s="80">
        <v>0</v>
      </c>
      <c r="G49" s="80">
        <v>0</v>
      </c>
      <c r="H49" s="80">
        <v>0</v>
      </c>
      <c r="I49" s="80">
        <v>0</v>
      </c>
      <c r="J49" s="80">
        <v>1.3333300000000002E-4</v>
      </c>
      <c r="K49" s="80">
        <v>0</v>
      </c>
      <c r="L49" s="80">
        <v>0</v>
      </c>
      <c r="M49" s="80">
        <v>0</v>
      </c>
      <c r="N49" s="81">
        <v>0</v>
      </c>
      <c r="Q49" s="79">
        <v>0.32600000000000001</v>
      </c>
      <c r="R49" s="80">
        <v>0.32700000000000001</v>
      </c>
      <c r="S49" s="80">
        <v>0.30299999999999999</v>
      </c>
      <c r="T49" s="80">
        <v>0.29685833299999997</v>
      </c>
      <c r="U49" s="80">
        <v>0.23</v>
      </c>
      <c r="V49" s="80">
        <v>0.152</v>
      </c>
      <c r="W49" s="80">
        <v>8.6999999999999994E-2</v>
      </c>
      <c r="X49" s="80">
        <v>3.8000000000000006E-2</v>
      </c>
      <c r="Y49" s="80">
        <v>1.2999999999999999E-2</v>
      </c>
      <c r="Z49" s="80">
        <v>5.0000000000000001E-3</v>
      </c>
      <c r="AA49" s="80">
        <v>3.33333E-4</v>
      </c>
      <c r="AB49" s="81">
        <v>0</v>
      </c>
    </row>
    <row r="50" spans="1:28" x14ac:dyDescent="0.25">
      <c r="A50" s="35">
        <v>14027</v>
      </c>
      <c r="B50" s="67">
        <v>4.8461538461538476</v>
      </c>
      <c r="C50" s="79">
        <v>0</v>
      </c>
      <c r="D50" s="80">
        <v>0</v>
      </c>
      <c r="E50" s="80">
        <v>0</v>
      </c>
      <c r="F50" s="80">
        <v>0</v>
      </c>
      <c r="G50" s="80">
        <v>0</v>
      </c>
      <c r="H50" s="80">
        <v>0</v>
      </c>
      <c r="I50" s="80">
        <v>1E-3</v>
      </c>
      <c r="J50" s="80">
        <v>0</v>
      </c>
      <c r="K50" s="80">
        <v>0</v>
      </c>
      <c r="L50" s="80">
        <v>0</v>
      </c>
      <c r="M50" s="80">
        <v>1E-3</v>
      </c>
      <c r="N50" s="81">
        <v>0</v>
      </c>
      <c r="Q50" s="47"/>
      <c r="AB50" s="82"/>
    </row>
    <row r="51" spans="1:28" ht="15.75" thickBot="1" x14ac:dyDescent="0.3">
      <c r="A51" s="51">
        <v>14028</v>
      </c>
      <c r="B51" s="68">
        <v>2.0309278350515463</v>
      </c>
      <c r="C51" s="44">
        <v>2.5999999999999999E-2</v>
      </c>
      <c r="D51" s="45">
        <v>6.8583330000000003E-3</v>
      </c>
      <c r="E51" s="45">
        <v>8.3333300000000001E-4</v>
      </c>
      <c r="F51" s="45">
        <v>0</v>
      </c>
      <c r="G51" s="45">
        <v>1.3333299999999999E-4</v>
      </c>
      <c r="H51" s="45">
        <v>0</v>
      </c>
      <c r="I51" s="45">
        <v>0</v>
      </c>
      <c r="J51" s="45">
        <v>0</v>
      </c>
      <c r="K51" s="45">
        <v>0</v>
      </c>
      <c r="L51" s="45">
        <v>0</v>
      </c>
      <c r="M51" s="45">
        <v>0</v>
      </c>
      <c r="N51" s="46">
        <v>0</v>
      </c>
      <c r="O51" s="84"/>
      <c r="P51" s="84"/>
      <c r="Q51" s="43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5"/>
    </row>
    <row r="52" spans="1:28" x14ac:dyDescent="0.25">
      <c r="A52" s="59">
        <v>14029</v>
      </c>
      <c r="B52" s="69">
        <v>2.6666666666666665</v>
      </c>
      <c r="C52" s="40">
        <v>0</v>
      </c>
      <c r="D52" s="41">
        <v>0</v>
      </c>
      <c r="E52" s="41">
        <v>0</v>
      </c>
      <c r="F52" s="41">
        <v>0</v>
      </c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42">
        <v>0</v>
      </c>
      <c r="O52" s="86"/>
      <c r="P52" s="86"/>
      <c r="Q52" s="59" t="s">
        <v>42</v>
      </c>
      <c r="R52" s="87"/>
      <c r="S52" s="88"/>
      <c r="T52" s="88"/>
      <c r="U52" s="88"/>
      <c r="V52" s="88"/>
      <c r="W52" s="88"/>
      <c r="X52" s="88"/>
      <c r="Y52" s="88"/>
      <c r="Z52" s="88"/>
      <c r="AA52" s="88"/>
      <c r="AB52" s="89"/>
    </row>
    <row r="53" spans="1:28" x14ac:dyDescent="0.25">
      <c r="A53" s="35">
        <v>14030</v>
      </c>
      <c r="B53" s="70">
        <v>3.7272727272727271</v>
      </c>
      <c r="C53" s="79">
        <v>1.0000000000000009E-3</v>
      </c>
      <c r="D53" s="80">
        <v>0</v>
      </c>
      <c r="E53" s="80">
        <v>0</v>
      </c>
      <c r="F53" s="80">
        <v>0</v>
      </c>
      <c r="G53" s="80">
        <v>0</v>
      </c>
      <c r="H53" s="80">
        <v>0</v>
      </c>
      <c r="I53" s="80">
        <v>0</v>
      </c>
      <c r="J53" s="80">
        <v>0</v>
      </c>
      <c r="K53" s="80">
        <v>0</v>
      </c>
      <c r="L53" s="80">
        <v>0</v>
      </c>
      <c r="M53" s="80">
        <v>0</v>
      </c>
      <c r="N53" s="81">
        <v>0</v>
      </c>
      <c r="Q53" s="79">
        <v>0.26400833300000004</v>
      </c>
      <c r="R53" s="80">
        <v>0.26470833300000002</v>
      </c>
      <c r="S53" s="80">
        <v>0.25460833300000002</v>
      </c>
      <c r="T53" s="80">
        <v>0.224008333</v>
      </c>
      <c r="U53" s="80">
        <v>0.17799999999999999</v>
      </c>
      <c r="V53" s="80">
        <v>0.124</v>
      </c>
      <c r="W53" s="80">
        <v>7.0208333000000012E-2</v>
      </c>
      <c r="X53" s="80">
        <v>3.2208332999999999E-2</v>
      </c>
      <c r="Y53" s="80">
        <v>8.5083329999999999E-3</v>
      </c>
      <c r="Z53" s="80">
        <v>4.0000000000000001E-3</v>
      </c>
      <c r="AA53" s="80">
        <v>0</v>
      </c>
      <c r="AB53" s="81" t="s">
        <v>33</v>
      </c>
    </row>
    <row r="54" spans="1:28" x14ac:dyDescent="0.25">
      <c r="A54" s="35">
        <v>14031</v>
      </c>
      <c r="B54" s="70">
        <v>1.5263157894736841</v>
      </c>
      <c r="C54" s="79">
        <v>0</v>
      </c>
      <c r="D54" s="80">
        <v>0</v>
      </c>
      <c r="E54" s="80">
        <v>0</v>
      </c>
      <c r="F54" s="80">
        <v>0</v>
      </c>
      <c r="G54" s="80">
        <v>0</v>
      </c>
      <c r="H54" s="80">
        <v>0</v>
      </c>
      <c r="I54" s="80">
        <v>0</v>
      </c>
      <c r="J54" s="80">
        <v>0</v>
      </c>
      <c r="K54" s="80">
        <v>0</v>
      </c>
      <c r="L54" s="80">
        <v>0</v>
      </c>
      <c r="M54" s="80">
        <v>0</v>
      </c>
      <c r="N54" s="81">
        <v>0</v>
      </c>
      <c r="Q54" s="79">
        <v>0.26800000000000002</v>
      </c>
      <c r="R54" s="80">
        <v>0.27370833300000003</v>
      </c>
      <c r="S54" s="80">
        <v>0.29099999999999998</v>
      </c>
      <c r="T54" s="80">
        <v>0.253808333</v>
      </c>
      <c r="U54" s="80">
        <v>0.197808333</v>
      </c>
      <c r="V54" s="80">
        <v>0.16700000000000001</v>
      </c>
      <c r="W54" s="80">
        <v>7.4999999999999997E-2</v>
      </c>
      <c r="X54" s="80">
        <v>4.8999999999999995E-2</v>
      </c>
      <c r="Y54" s="80">
        <v>1.4999999999999999E-2</v>
      </c>
      <c r="Z54" s="80">
        <v>4.0000000000000001E-3</v>
      </c>
      <c r="AA54" s="80" t="s">
        <v>33</v>
      </c>
      <c r="AB54" s="81">
        <v>2.0000000000000001E-4</v>
      </c>
    </row>
    <row r="55" spans="1:28" x14ac:dyDescent="0.25">
      <c r="A55" s="35">
        <v>14032</v>
      </c>
      <c r="B55" s="70">
        <v>2.3043478260869565</v>
      </c>
      <c r="C55" s="79">
        <v>0</v>
      </c>
      <c r="D55" s="80">
        <v>0</v>
      </c>
      <c r="E55" s="80">
        <v>0</v>
      </c>
      <c r="F55" s="80">
        <v>0</v>
      </c>
      <c r="G55" s="80">
        <v>0</v>
      </c>
      <c r="H55" s="80">
        <v>0</v>
      </c>
      <c r="I55" s="80">
        <v>0</v>
      </c>
      <c r="J55" s="80">
        <v>0</v>
      </c>
      <c r="K55" s="80">
        <v>0</v>
      </c>
      <c r="L55" s="80">
        <v>0</v>
      </c>
      <c r="M55" s="80">
        <v>0</v>
      </c>
      <c r="N55" s="81">
        <v>0</v>
      </c>
      <c r="Q55" s="47"/>
      <c r="AB55" s="82"/>
    </row>
    <row r="56" spans="1:28" ht="15.75" thickBot="1" x14ac:dyDescent="0.3">
      <c r="A56" s="51">
        <v>14033</v>
      </c>
      <c r="B56" s="71">
        <v>1.8771929824561402</v>
      </c>
      <c r="C56" s="44">
        <v>0</v>
      </c>
      <c r="D56" s="45">
        <v>1E-3</v>
      </c>
      <c r="E56" s="45">
        <v>0</v>
      </c>
      <c r="F56" s="45">
        <v>0</v>
      </c>
      <c r="G56" s="45">
        <v>0</v>
      </c>
      <c r="H56" s="45">
        <v>0</v>
      </c>
      <c r="I56" s="45">
        <v>0</v>
      </c>
      <c r="J56" s="45">
        <v>0</v>
      </c>
      <c r="K56" s="45">
        <v>0</v>
      </c>
      <c r="L56" s="45">
        <v>0</v>
      </c>
      <c r="M56" s="45">
        <v>0</v>
      </c>
      <c r="N56" s="46">
        <v>0</v>
      </c>
      <c r="O56" s="84"/>
      <c r="P56" s="84"/>
      <c r="Q56" s="43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5"/>
    </row>
    <row r="57" spans="1:28" x14ac:dyDescent="0.25"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1:28" x14ac:dyDescent="0.25"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</row>
    <row r="60" spans="1:28" x14ac:dyDescent="0.25"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</row>
    <row r="61" spans="1:28" x14ac:dyDescent="0.25"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</row>
    <row r="63" spans="1:28" x14ac:dyDescent="0.25"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</row>
    <row r="64" spans="1:28" x14ac:dyDescent="0.25">
      <c r="C64" s="78"/>
      <c r="D64" s="78"/>
      <c r="E64" s="78"/>
      <c r="F64" s="78"/>
      <c r="G64" s="78"/>
      <c r="H64" s="78"/>
      <c r="I64" s="78"/>
      <c r="J64" s="78"/>
      <c r="K64" s="78"/>
      <c r="L64" s="78"/>
      <c r="M64" s="78"/>
      <c r="N64" s="78"/>
    </row>
  </sheetData>
  <pageMargins left="0.25" right="0.25" top="0.75" bottom="0.75" header="0.3" footer="0.3"/>
  <pageSetup paperSize="9" scale="38" orientation="landscape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List</vt:lpstr>
      <vt:lpstr>Day 7</vt:lpstr>
      <vt:lpstr>Day 14</vt:lpstr>
      <vt:lpstr>Day 21</vt:lpstr>
      <vt:lpstr>Day 28</vt:lpstr>
      <vt:lpstr>Day 35</vt:lpstr>
      <vt:lpstr>Day 42</vt:lpstr>
      <vt:lpstr>pre-bleed ELISA</vt:lpstr>
      <vt:lpstr>Day 7 ELISA</vt:lpstr>
      <vt:lpstr>Day 14 ELISA </vt:lpstr>
      <vt:lpstr>Day 21 ELISA</vt:lpstr>
      <vt:lpstr>Day 28 ELISA</vt:lpstr>
      <vt:lpstr>Day 35 ELISA</vt:lpstr>
      <vt:lpstr>Day 42 ELISA </vt:lpstr>
      <vt:lpstr>Sheet1</vt:lpstr>
      <vt:lpstr>stats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Aswin</dc:creator>
  <cp:lastModifiedBy>Aswin</cp:lastModifiedBy>
  <dcterms:created xsi:type="dcterms:W3CDTF">2019-12-18T13:01:14Z</dcterms:created>
  <dcterms:modified xsi:type="dcterms:W3CDTF">2020-01-07T14:20:58Z</dcterms:modified>
</cp:coreProperties>
</file>